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abstract " sheetId="4" r:id="rId1"/>
    <sheet name="circle wise abstract" sheetId="9" r:id="rId2"/>
    <sheet name="tariff wise abstract " sheetId="10" r:id="rId3"/>
    <sheet name="Net-Metering-Info  " sheetId="6" r:id="rId4"/>
    <sheet name="Sheet2" sheetId="8" r:id="rId5"/>
  </sheets>
  <externalReferences>
    <externalReference r:id="rId6"/>
  </externalReferences>
  <definedNames>
    <definedName name="_xlnm._FilterDatabase" localSheetId="1" hidden="1">'circle wise abstract'!$A$4:$K$9</definedName>
    <definedName name="_xlnm._FilterDatabase" localSheetId="3" hidden="1">'Net-Metering-Info  '!$A$5:$S$23</definedName>
    <definedName name="_xlnm.Print_Area" localSheetId="0">'abstract '!$A$1:$D$8</definedName>
    <definedName name="_xlnm.Print_Area" localSheetId="3">'Net-Metering-Info  '!$A$1:$S$24</definedName>
    <definedName name="_xlnm.Print_Titles" localSheetId="3">'Net-Metering-Info  '!$3:$4</definedName>
  </definedNames>
  <calcPr calcId="124519"/>
</workbook>
</file>

<file path=xl/calcChain.xml><?xml version="1.0" encoding="utf-8"?>
<calcChain xmlns="http://schemas.openxmlformats.org/spreadsheetml/2006/main">
  <c r="C8" i="4"/>
  <c r="C7"/>
  <c r="G23" i="6"/>
  <c r="H9" i="9"/>
  <c r="G9"/>
  <c r="F9"/>
  <c r="E9"/>
  <c r="C9"/>
  <c r="J8"/>
  <c r="I8"/>
  <c r="D5"/>
  <c r="D9" s="1"/>
  <c r="J9" l="1"/>
  <c r="I9"/>
  <c r="E9" i="10"/>
  <c r="D9"/>
  <c r="C4" i="4" l="1"/>
  <c r="C5" s="1"/>
  <c r="C3"/>
  <c r="P23" i="6"/>
</calcChain>
</file>

<file path=xl/sharedStrings.xml><?xml version="1.0" encoding="utf-8"?>
<sst xmlns="http://schemas.openxmlformats.org/spreadsheetml/2006/main" count="269" uniqueCount="154">
  <si>
    <t>Generation (KW)</t>
  </si>
  <si>
    <t>Application No.</t>
  </si>
  <si>
    <t>Sanctioned Load</t>
  </si>
  <si>
    <t>Tariff</t>
  </si>
  <si>
    <t>Generation Licence</t>
  </si>
  <si>
    <t>Feeder</t>
  </si>
  <si>
    <t>Remarks</t>
  </si>
  <si>
    <t>Application Date</t>
  </si>
  <si>
    <t>Required Load for Net Metering</t>
  </si>
  <si>
    <t>Name of Applicant</t>
  </si>
  <si>
    <t>Sub Division Code</t>
  </si>
  <si>
    <t>Name of Installer</t>
  </si>
  <si>
    <t>Installation Date</t>
  </si>
  <si>
    <t>Billing Start Date</t>
  </si>
  <si>
    <t>Billing Started (Yes or No)</t>
  </si>
  <si>
    <t>Current Position (What is Present Status i.e. either with installer or SDO or NEPRA etc.)</t>
  </si>
  <si>
    <t>NET METERING APPLICATION(S) INFORMATION/STATUS</t>
  </si>
  <si>
    <t>Applied To NEPRA (Yes or No)</t>
  </si>
  <si>
    <t>Yes</t>
  </si>
  <si>
    <t>Reap</t>
  </si>
  <si>
    <t>A-1b(03)T</t>
  </si>
  <si>
    <t>KH MUHAMMAD YOUNIS 
S-O MUHAMMAD MASOOD 
13 B OFFICER CLY 
MULTAN</t>
  </si>
  <si>
    <t>KHAWAJA MUHAMMAD YOUNIS
S-O KHAWAJA MUHAMMAD MASOOD
FATIMA MODEL SCHOOL
MULTAN ROAD K.WALA</t>
  </si>
  <si>
    <t>XEN CIVIL MEPCO</t>
  </si>
  <si>
    <t>A-2c(06)T</t>
  </si>
  <si>
    <t>MEHMOOD TEXTILE MILLS LTD
MULTAN LOHARI GATE
MULTAN CITY</t>
  </si>
  <si>
    <t>OFFICE BUILDING TEHSILDAR 
LODHRAN 
NEAR MARKET COMMITTEE OFFICE 
LODHRAN</t>
  </si>
  <si>
    <t>B3(14)T</t>
  </si>
  <si>
    <t>UNILEVER PAKISTAN LIMITED
TEA FACTORY
CHAK NO.88-A10R
KHANEWAL</t>
  </si>
  <si>
    <t xml:space="preserve">SAJIDA KHALID 
W/O CH.KHALID LATIF 
PUNJAB SMALL INDUSTRIES 
MTN </t>
  </si>
  <si>
    <t xml:space="preserve">MUHAMMAD ARSHAD NADEEM 
S-O MHAMMAD ASHIQ 
ST NO 1 MADINA ABAD CLY MTN 
MULTAN </t>
  </si>
  <si>
    <t xml:space="preserve">A-1b(03)T </t>
  </si>
  <si>
    <t xml:space="preserve">NAIMAT ULLAH 
S.O ALLAH BACHAYA QURESHI 
259-N WAPDA TOWN-11 
MTN </t>
  </si>
  <si>
    <t>Abdali Road</t>
  </si>
  <si>
    <t>Timber Market</t>
  </si>
  <si>
    <t>Wapda Town</t>
  </si>
  <si>
    <t>Peer Akbar Shah</t>
  </si>
  <si>
    <t>Buch Villas</t>
  </si>
  <si>
    <t>Masood 
Spinning-2</t>
  </si>
  <si>
    <t>City Lodhran</t>
  </si>
  <si>
    <t>UNILEVER TEA FACTORY</t>
  </si>
  <si>
    <t>Reon</t>
  </si>
  <si>
    <t>Preimer Energy (Pvt) Ltd.</t>
  </si>
  <si>
    <t>Eid Gah</t>
  </si>
  <si>
    <t>Installed</t>
  </si>
  <si>
    <t>Solar Tech.</t>
  </si>
  <si>
    <t>M/S Creative Electronics</t>
  </si>
  <si>
    <t>A-2a(04)</t>
  </si>
  <si>
    <t>Asif Iqbal SM Bashir Agencies</t>
  </si>
  <si>
    <t>Royal Energy Sultan Electronics</t>
  </si>
  <si>
    <t>College Road</t>
  </si>
  <si>
    <t>Wapda Colony</t>
  </si>
  <si>
    <t>Pak Friends Enterprises</t>
  </si>
  <si>
    <t>Orient Energies (Pvt) Ltd.</t>
  </si>
  <si>
    <t>Civil Line</t>
  </si>
  <si>
    <t>03154210167800</t>
  </si>
  <si>
    <t>Connection Installed. Billing Started</t>
  </si>
  <si>
    <t>YES</t>
  </si>
  <si>
    <t>-</t>
  </si>
  <si>
    <t>Generation total (KW)=</t>
  </si>
  <si>
    <t>Description</t>
  </si>
  <si>
    <t>Detail</t>
  </si>
  <si>
    <t>No. of Applications Received</t>
  </si>
  <si>
    <t>No. of Connections Installed</t>
  </si>
  <si>
    <t xml:space="preserve"> Applications Under Process</t>
  </si>
  <si>
    <t xml:space="preserve"> Installed</t>
  </si>
  <si>
    <t>Installation Status (Installed or Uninstalled)</t>
  </si>
  <si>
    <t>Reference No.</t>
  </si>
  <si>
    <t xml:space="preserve">A-2c(06)T </t>
  </si>
  <si>
    <t>Hassan Perwana</t>
  </si>
  <si>
    <t>Un Installed</t>
  </si>
  <si>
    <t>Applicant total (KW)=</t>
  </si>
  <si>
    <t>Capacity (KW)</t>
  </si>
  <si>
    <t>KHALID  NAZEER CMISSIONER SAHIWAL</t>
  </si>
  <si>
    <t>NASEEM AHMAD/ FAZAL CLOTH MILLS 59/3 ABDALI ROAD MULTAN</t>
  </si>
  <si>
    <t>03155140275502- old
28155140275502</t>
  </si>
  <si>
    <t>B2b (12)T</t>
  </si>
  <si>
    <t xml:space="preserve">COMPANY NAME: MEPCO                   </t>
  </si>
  <si>
    <t>ALLIED ENGINEERING &amp; SERVICES HAMID PUR KANORA SHER SHAH BY PASS MTN</t>
  </si>
  <si>
    <t>AMIR AWAIS GHAURI BX-586/1 SADIQ COLONY BAHAWAL PUR</t>
  </si>
  <si>
    <t>AYK (Pvt) Ltd.</t>
  </si>
  <si>
    <t>Basti Balail</t>
  </si>
  <si>
    <t>N. Mahal (Cantt)</t>
  </si>
  <si>
    <t>HAMEED RAZA S/O AMEER UD DIN AT HOUSE #2 HAMZA STREET BOSAN ROAD MULTAN</t>
  </si>
  <si>
    <t xml:space="preserve">A-1a(01) </t>
  </si>
  <si>
    <t>Sabzazar</t>
  </si>
  <si>
    <t>DGL/48/2017</t>
  </si>
  <si>
    <t>DGL/75/2017</t>
  </si>
  <si>
    <t>DGL/74/2017</t>
  </si>
  <si>
    <t>DGL/83/2017</t>
  </si>
  <si>
    <t>DGL/80/2017</t>
  </si>
  <si>
    <t>DGL/117/2017</t>
  </si>
  <si>
    <t>DGL/107/2017</t>
  </si>
  <si>
    <t>DGL/106/2017</t>
  </si>
  <si>
    <t>DGL/77/2017</t>
  </si>
  <si>
    <t>DGL/78/2017</t>
  </si>
  <si>
    <t>DGL/128/2017</t>
  </si>
  <si>
    <t>DGL/79/2017</t>
  </si>
  <si>
    <t>DGL/76/2017</t>
  </si>
  <si>
    <t>MALIK NOOR ASGHAR BUCHA
S/O MLK NOOR MUHAMMAD BUCHA
THE GRAND COMMERCIAL BUILDING
BUCH VILLAS H/S BOSAN ROAD MTN</t>
  </si>
  <si>
    <t>Kh M YOUNAS M/S MASOOD SPINNING MILLS
UNIT NO.02
04-KM MULTAN ROAD
KABIR WALA</t>
  </si>
  <si>
    <t>Total</t>
  </si>
  <si>
    <t>Multan</t>
  </si>
  <si>
    <t>Bahawalpur</t>
  </si>
  <si>
    <t>Sahiwal</t>
  </si>
  <si>
    <t>Khanewal</t>
  </si>
  <si>
    <t>Under Process</t>
  </si>
  <si>
    <t xml:space="preserve">Demand Notice  issued to consumer for bidirectional Meter </t>
  </si>
  <si>
    <t>DGL/349/2018</t>
  </si>
  <si>
    <t xml:space="preserve">DGL/343/20178 </t>
  </si>
  <si>
    <t xml:space="preserve">DGL/348/2018 </t>
  </si>
  <si>
    <t>Sr. No.</t>
  </si>
  <si>
    <t>Type</t>
  </si>
  <si>
    <t>No. Of Connections</t>
  </si>
  <si>
    <t>Meters Installed</t>
  </si>
  <si>
    <t>Domestic</t>
  </si>
  <si>
    <t>Commercial</t>
  </si>
  <si>
    <t>Industrial</t>
  </si>
  <si>
    <t>B2b(12)T</t>
  </si>
  <si>
    <t>1 connection DN issued.</t>
  </si>
  <si>
    <t>Genereation licences applied to NEPRA</t>
  </si>
  <si>
    <t>Genereation licences issued by NEPRA</t>
  </si>
  <si>
    <t>Genereation licences pending at NEPRA</t>
  </si>
  <si>
    <t xml:space="preserve">NEPRA Issued the licence on     16-04-2018 </t>
  </si>
  <si>
    <r>
      <t>Remarks</t>
    </r>
    <r>
      <rPr>
        <b/>
        <sz val="12"/>
        <color rgb="FF000000"/>
        <rFont val="Calibri"/>
        <family val="2"/>
      </rPr>
      <t xml:space="preserve"> </t>
    </r>
  </si>
  <si>
    <r>
      <t xml:space="preserve">Installed      </t>
    </r>
    <r>
      <rPr>
        <b/>
        <sz val="12"/>
        <color rgb="FF000000"/>
        <rFont val="Calibri"/>
        <family val="2"/>
      </rPr>
      <t xml:space="preserve"> </t>
    </r>
  </si>
  <si>
    <r>
      <t>Remaining</t>
    </r>
    <r>
      <rPr>
        <b/>
        <sz val="12"/>
        <color rgb="FF000000"/>
        <rFont val="Calibri"/>
        <family val="2"/>
      </rPr>
      <t xml:space="preserve"> </t>
    </r>
  </si>
  <si>
    <t xml:space="preserve">Circles  Names </t>
  </si>
  <si>
    <r>
      <t xml:space="preserve">Circles Codes  </t>
    </r>
    <r>
      <rPr>
        <b/>
        <sz val="14"/>
        <color rgb="FF000000"/>
        <rFont val="Calibri"/>
        <family val="2"/>
      </rPr>
      <t xml:space="preserve"> </t>
    </r>
  </si>
  <si>
    <r>
      <t xml:space="preserve"> Total Sanctioned/ Connected Load (KW)         </t>
    </r>
    <r>
      <rPr>
        <b/>
        <sz val="16"/>
        <color rgb="FF000000"/>
        <rFont val="Calibri"/>
        <family val="2"/>
      </rPr>
      <t xml:space="preserve"> </t>
    </r>
  </si>
  <si>
    <r>
      <t xml:space="preserve">  Total required load for Net Metering (KW)  </t>
    </r>
    <r>
      <rPr>
        <b/>
        <sz val="16"/>
        <color rgb="FF000000"/>
        <rFont val="Calibri"/>
        <family val="2"/>
      </rPr>
      <t xml:space="preserve"> </t>
    </r>
  </si>
  <si>
    <r>
      <t>Generation     (KW)</t>
    </r>
    <r>
      <rPr>
        <b/>
        <sz val="16"/>
        <color rgb="FF000000"/>
        <rFont val="Calibri"/>
        <family val="2"/>
      </rPr>
      <t xml:space="preserve"> </t>
    </r>
  </si>
  <si>
    <r>
      <t>Total Applications</t>
    </r>
    <r>
      <rPr>
        <b/>
        <sz val="16"/>
        <color rgb="FF000000"/>
        <rFont val="Calibri"/>
        <family val="2"/>
      </rPr>
      <t xml:space="preserve"> </t>
    </r>
  </si>
  <si>
    <r>
      <t>Billing  Started</t>
    </r>
    <r>
      <rPr>
        <b/>
        <sz val="16"/>
        <color rgb="FF000000"/>
        <rFont val="Calibri"/>
        <family val="2"/>
      </rPr>
      <t xml:space="preserve"> </t>
    </r>
  </si>
  <si>
    <r>
      <t>Applied to NEPRA</t>
    </r>
    <r>
      <rPr>
        <b/>
        <sz val="16"/>
        <color rgb="FF000000"/>
        <rFont val="Calibri"/>
        <family val="2"/>
      </rPr>
      <t xml:space="preserve"> </t>
    </r>
  </si>
  <si>
    <r>
      <t>Total connections</t>
    </r>
    <r>
      <rPr>
        <b/>
        <sz val="16"/>
        <color rgb="FF000000"/>
        <rFont val="Calibri"/>
        <family val="2"/>
      </rPr>
      <t xml:space="preserve"> </t>
    </r>
  </si>
  <si>
    <t xml:space="preserve">DGL/358/2018 </t>
  </si>
  <si>
    <t xml:space="preserve">NEPRA Issued the licence on 24-04-2018 </t>
  </si>
  <si>
    <t>NO</t>
  </si>
  <si>
    <t>Billing will start this month billing cycle</t>
  </si>
  <si>
    <t xml:space="preserve"> Billing Under Process</t>
  </si>
  <si>
    <t>Demand Notice of bidirectional meters issued to consumers</t>
  </si>
  <si>
    <t>Connection Installed. Billing under process.</t>
  </si>
  <si>
    <t>Connection Installed. Billing started.</t>
  </si>
  <si>
    <t>1 connection Demand Notice issued.</t>
  </si>
  <si>
    <t xml:space="preserve">Billing of 12 Connections is Started. Billing of 3 Connections is under process. </t>
  </si>
  <si>
    <t>Net Connections in Progress=2</t>
  </si>
  <si>
    <t xml:space="preserve">4  meters installed (Billing of 2 connections started and 2 connection billing under process). </t>
  </si>
  <si>
    <t>2#DN ISSUED FOR BIDIRECTIONAL NET METERS. 1#Billing under Process.</t>
  </si>
  <si>
    <t>1#Billing under Process.</t>
  </si>
  <si>
    <t xml:space="preserve">    Dated:07-06-2018</t>
  </si>
  <si>
    <r>
      <t>Progress of Net Metering</t>
    </r>
    <r>
      <rPr>
        <b/>
        <sz val="36"/>
        <color theme="1"/>
        <rFont val="Calibri"/>
        <family val="2"/>
        <scheme val="minor"/>
      </rPr>
      <t xml:space="preserve"> (Dated: 07-06-2018)</t>
    </r>
  </si>
  <si>
    <t>MEPCO Circlewise Progress of Net Metering (Dated:07-06-2018)
 on Roshan Pakistan App</t>
  </si>
  <si>
    <r>
      <t>Progress of Net Metering</t>
    </r>
    <r>
      <rPr>
        <b/>
        <sz val="16"/>
        <color theme="1"/>
        <rFont val="Calibri"/>
        <family val="2"/>
        <scheme val="minor"/>
      </rPr>
      <t xml:space="preserve"> </t>
    </r>
    <r>
      <rPr>
        <b/>
        <sz val="36"/>
        <color theme="1"/>
        <rFont val="Calibri"/>
        <family val="2"/>
        <scheme val="minor"/>
      </rPr>
      <t xml:space="preserve"> Tariff wise Abstract</t>
    </r>
    <r>
      <rPr>
        <b/>
        <sz val="16"/>
        <color theme="1"/>
        <rFont val="Calibri"/>
        <family val="2"/>
        <scheme val="minor"/>
      </rPr>
      <t xml:space="preserve"> 
(Dated: 07-06-2018)</t>
    </r>
  </si>
</sst>
</file>

<file path=xl/styles.xml><?xml version="1.0" encoding="utf-8"?>
<styleSheet xmlns="http://schemas.openxmlformats.org/spreadsheetml/2006/main">
  <numFmts count="1">
    <numFmt numFmtId="164" formatCode="[$-409]d/mmm/yy;@"/>
  </numFmts>
  <fonts count="2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22"/>
      <color theme="1"/>
      <name val="Arial Black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4"/>
      <color rgb="FF000000"/>
      <name val="Arial"/>
      <family val="2"/>
    </font>
    <font>
      <b/>
      <sz val="24"/>
      <color theme="1"/>
      <name val="Times New Roman"/>
      <family val="1"/>
    </font>
    <font>
      <b/>
      <sz val="24"/>
      <name val="Times New Roman"/>
      <family val="1"/>
    </font>
    <font>
      <b/>
      <sz val="2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1"/>
      <name val="Arial Black"/>
      <family val="2"/>
    </font>
    <font>
      <b/>
      <sz val="4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22"/>
      <color rgb="FF000000"/>
      <name val="Arial"/>
      <family val="2"/>
    </font>
    <font>
      <b/>
      <sz val="12"/>
      <color rgb="FF000000"/>
      <name val="Gill Sans MT"/>
      <family val="2"/>
    </font>
    <font>
      <b/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/>
    </xf>
    <xf numFmtId="0" fontId="0" fillId="0" borderId="14" xfId="0" applyBorder="1"/>
    <xf numFmtId="0" fontId="13" fillId="0" borderId="15" xfId="0" applyFont="1" applyBorder="1" applyAlignment="1">
      <alignment vertical="center"/>
    </xf>
    <xf numFmtId="0" fontId="0" fillId="0" borderId="15" xfId="0" applyBorder="1"/>
    <xf numFmtId="0" fontId="13" fillId="0" borderId="16" xfId="0" applyFont="1" applyBorder="1" applyAlignment="1">
      <alignment vertical="center"/>
    </xf>
    <xf numFmtId="0" fontId="0" fillId="0" borderId="1" xfId="0" applyBorder="1"/>
    <xf numFmtId="0" fontId="5" fillId="5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180"/>
    </xf>
    <xf numFmtId="0" fontId="15" fillId="0" borderId="1" xfId="0" applyFont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3" fontId="4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textRotation="180" wrapText="1"/>
    </xf>
    <xf numFmtId="0" fontId="4" fillId="0" borderId="1" xfId="0" applyFont="1" applyBorder="1" applyAlignment="1">
      <alignment horizontal="center" vertical="center" textRotation="180" wrapText="1"/>
    </xf>
    <xf numFmtId="4" fontId="4" fillId="6" borderId="1" xfId="0" applyNumberFormat="1" applyFont="1" applyFill="1" applyBorder="1" applyAlignment="1">
      <alignment horizontal="center" vertical="center" textRotation="180" wrapText="1"/>
    </xf>
    <xf numFmtId="0" fontId="15" fillId="0" borderId="2" xfId="0" applyFont="1" applyBorder="1" applyAlignment="1">
      <alignment horizontal="center" vertical="center"/>
    </xf>
    <xf numFmtId="0" fontId="0" fillId="0" borderId="2" xfId="0" applyBorder="1"/>
    <xf numFmtId="0" fontId="20" fillId="0" borderId="1" xfId="0" applyFont="1" applyBorder="1" applyAlignment="1">
      <alignment horizontal="center" vertical="center" wrapText="1" readingOrder="1"/>
    </xf>
    <xf numFmtId="0" fontId="16" fillId="6" borderId="1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88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9" fontId="2" fillId="0" borderId="6" xfId="0" quotePrefix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2" fontId="7" fillId="0" borderId="6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textRotation="180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/>
    </xf>
    <xf numFmtId="0" fontId="5" fillId="5" borderId="26" xfId="0" applyFont="1" applyFill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textRotation="180"/>
    </xf>
    <xf numFmtId="0" fontId="5" fillId="4" borderId="29" xfId="0" applyFont="1" applyFill="1" applyBorder="1" applyAlignment="1">
      <alignment horizontal="center" vertical="center" wrapText="1"/>
    </xf>
    <xf numFmtId="0" fontId="9" fillId="9" borderId="17" xfId="0" applyFont="1" applyFill="1" applyBorder="1" applyAlignment="1">
      <alignment vertical="center"/>
    </xf>
    <xf numFmtId="0" fontId="9" fillId="9" borderId="3" xfId="0" applyFont="1" applyFill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textRotation="88" wrapText="1"/>
    </xf>
    <xf numFmtId="0" fontId="9" fillId="3" borderId="9" xfId="0" applyFont="1" applyFill="1" applyBorder="1" applyAlignment="1">
      <alignment horizontal="center" vertical="center" textRotation="88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3" borderId="8" xfId="0" applyFont="1" applyFill="1" applyBorder="1" applyAlignment="1">
      <alignment horizontal="center" vertical="center" textRotation="90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textRotation="90" wrapText="1"/>
    </xf>
    <xf numFmtId="0" fontId="5" fillId="3" borderId="9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textRotation="90" wrapText="1"/>
    </xf>
    <xf numFmtId="0" fontId="10" fillId="3" borderId="9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2" fontId="12" fillId="9" borderId="2" xfId="0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textRotation="90" wrapText="1"/>
    </xf>
    <xf numFmtId="0" fontId="9" fillId="3" borderId="9" xfId="0" applyFont="1" applyFill="1" applyBorder="1" applyAlignment="1">
      <alignment horizontal="center" vertical="center" textRotation="90" wrapText="1"/>
    </xf>
    <xf numFmtId="0" fontId="4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6" fillId="6" borderId="23" xfId="0" applyFont="1" applyFill="1" applyBorder="1" applyAlignment="1">
      <alignment horizontal="center" vertical="center" wrapText="1"/>
    </xf>
    <xf numFmtId="0" fontId="16" fillId="6" borderId="24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7" borderId="12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t-Metering-Information-Proforma%20PITC%20%2024-04-2018%20-17%20connection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24042018"/>
      <sheetName val="Net-Metering-Info 24042018 "/>
      <sheetName val="Sheet2"/>
    </sheetNames>
    <sheetDataSet>
      <sheetData sheetId="0"/>
      <sheetData sheetId="1">
        <row r="23">
          <cell r="H23">
            <v>722.08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="40" zoomScaleNormal="71" zoomScaleSheetLayoutView="40" workbookViewId="0">
      <selection activeCell="M6" sqref="M6"/>
    </sheetView>
  </sheetViews>
  <sheetFormatPr defaultColWidth="9.140625" defaultRowHeight="15"/>
  <cols>
    <col min="1" max="1" width="56.140625" style="3" customWidth="1"/>
    <col min="2" max="2" width="22.5703125" style="2" customWidth="1"/>
    <col min="3" max="3" width="43" style="2" customWidth="1"/>
    <col min="4" max="4" width="94.7109375" style="3" customWidth="1"/>
    <col min="5" max="16384" width="9.140625" style="2"/>
  </cols>
  <sheetData>
    <row r="1" spans="1:4" ht="76.5" customHeight="1">
      <c r="A1" s="117" t="s">
        <v>151</v>
      </c>
      <c r="B1" s="117"/>
      <c r="C1" s="117"/>
      <c r="D1" s="117"/>
    </row>
    <row r="2" spans="1:4" ht="123" customHeight="1">
      <c r="A2" s="18" t="s">
        <v>60</v>
      </c>
      <c r="B2" s="18" t="s">
        <v>61</v>
      </c>
      <c r="C2" s="19" t="s">
        <v>72</v>
      </c>
      <c r="D2" s="19" t="s">
        <v>6</v>
      </c>
    </row>
    <row r="3" spans="1:4" ht="115.5" customHeight="1">
      <c r="A3" s="16" t="s">
        <v>62</v>
      </c>
      <c r="B3" s="21">
        <v>17</v>
      </c>
      <c r="C3" s="21">
        <f>'[1]Net-Metering-Info 24042018 '!H23</f>
        <v>722.08</v>
      </c>
      <c r="D3" s="20" t="s">
        <v>58</v>
      </c>
    </row>
    <row r="4" spans="1:4" ht="115.5" customHeight="1">
      <c r="A4" s="16" t="s">
        <v>120</v>
      </c>
      <c r="B4" s="21">
        <v>17</v>
      </c>
      <c r="C4" s="21">
        <f>'[1]Net-Metering-Info 24042018 '!H23</f>
        <v>722.08</v>
      </c>
      <c r="D4" s="20" t="s">
        <v>58</v>
      </c>
    </row>
    <row r="5" spans="1:4" ht="115.5" customHeight="1">
      <c r="A5" s="16" t="s">
        <v>121</v>
      </c>
      <c r="B5" s="21">
        <v>17</v>
      </c>
      <c r="C5" s="21">
        <f>C4-C6</f>
        <v>722.08</v>
      </c>
      <c r="D5" s="20" t="s">
        <v>58</v>
      </c>
    </row>
    <row r="6" spans="1:4" ht="115.5" customHeight="1">
      <c r="A6" s="16" t="s">
        <v>122</v>
      </c>
      <c r="B6" s="21">
        <v>0</v>
      </c>
      <c r="C6" s="21">
        <v>0</v>
      </c>
      <c r="D6" s="20" t="s">
        <v>58</v>
      </c>
    </row>
    <row r="7" spans="1:4" ht="115.5" customHeight="1">
      <c r="A7" s="16" t="s">
        <v>63</v>
      </c>
      <c r="B7" s="21">
        <v>15</v>
      </c>
      <c r="C7" s="21">
        <f>605.12+88</f>
        <v>693.12</v>
      </c>
      <c r="D7" s="20" t="s">
        <v>145</v>
      </c>
    </row>
    <row r="8" spans="1:4" ht="115.5" customHeight="1">
      <c r="A8" s="16" t="s">
        <v>64</v>
      </c>
      <c r="B8" s="21">
        <v>2</v>
      </c>
      <c r="C8" s="21">
        <f>116.96-88</f>
        <v>28.959999999999994</v>
      </c>
      <c r="D8" s="20" t="s">
        <v>141</v>
      </c>
    </row>
  </sheetData>
  <mergeCells count="1">
    <mergeCell ref="A1:D1"/>
  </mergeCells>
  <printOptions horizontalCentered="1"/>
  <pageMargins left="0.39370078740157483" right="0.19685039370078741" top="0.23622047244094491" bottom="0.15748031496062992" header="0.15748031496062992" footer="0.15748031496062992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9"/>
  <sheetViews>
    <sheetView view="pageBreakPreview" zoomScale="80" zoomScaleSheetLayoutView="80" workbookViewId="0">
      <selection activeCell="G5" sqref="G5"/>
    </sheetView>
  </sheetViews>
  <sheetFormatPr defaultColWidth="9.140625" defaultRowHeight="15"/>
  <cols>
    <col min="1" max="1" width="20.7109375" style="2" bestFit="1" customWidth="1"/>
    <col min="2" max="2" width="12.5703125" style="2" bestFit="1" customWidth="1"/>
    <col min="3" max="3" width="23.42578125" style="2" bestFit="1" customWidth="1"/>
    <col min="4" max="4" width="18.85546875" style="2" customWidth="1"/>
    <col min="5" max="5" width="16.5703125" style="2" customWidth="1"/>
    <col min="6" max="6" width="17.5703125" style="2" customWidth="1"/>
    <col min="7" max="7" width="11.7109375" style="2" customWidth="1"/>
    <col min="8" max="8" width="12.42578125" style="2" customWidth="1"/>
    <col min="9" max="9" width="11.140625" style="2" bestFit="1" customWidth="1"/>
    <col min="10" max="10" width="13.42578125" style="2" bestFit="1" customWidth="1"/>
    <col min="11" max="11" width="23.42578125" style="2" customWidth="1"/>
    <col min="12" max="16384" width="9.140625" style="2"/>
  </cols>
  <sheetData>
    <row r="1" spans="1:11" ht="75.75" customHeight="1">
      <c r="A1" s="145" t="s">
        <v>152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19.25" customHeight="1">
      <c r="A2" s="60" t="s">
        <v>127</v>
      </c>
      <c r="B2" s="60" t="s">
        <v>128</v>
      </c>
      <c r="C2" s="67" t="s">
        <v>129</v>
      </c>
      <c r="D2" s="67" t="s">
        <v>130</v>
      </c>
      <c r="E2" s="67" t="s">
        <v>131</v>
      </c>
      <c r="F2" s="67" t="s">
        <v>132</v>
      </c>
      <c r="G2" s="67" t="s">
        <v>133</v>
      </c>
      <c r="H2" s="67" t="s">
        <v>134</v>
      </c>
      <c r="I2" s="146" t="s">
        <v>135</v>
      </c>
      <c r="J2" s="147"/>
      <c r="K2" s="67" t="s">
        <v>124</v>
      </c>
    </row>
    <row r="3" spans="1:11" ht="36.75" customHeight="1">
      <c r="A3" s="61"/>
      <c r="B3" s="62"/>
      <c r="C3" s="63"/>
      <c r="D3" s="62"/>
      <c r="E3" s="61"/>
      <c r="F3" s="62"/>
      <c r="G3" s="61"/>
      <c r="H3" s="62"/>
      <c r="I3" s="66" t="s">
        <v>125</v>
      </c>
      <c r="J3" s="66" t="s">
        <v>126</v>
      </c>
      <c r="K3" s="67"/>
    </row>
    <row r="4" spans="1:11">
      <c r="A4" s="64"/>
      <c r="B4" s="64"/>
      <c r="C4" s="64"/>
      <c r="D4" s="64"/>
      <c r="E4" s="64"/>
      <c r="F4" s="64"/>
      <c r="G4" s="64"/>
      <c r="H4" s="64"/>
      <c r="I4" s="64"/>
      <c r="J4" s="64"/>
      <c r="K4" s="65"/>
    </row>
    <row r="5" spans="1:11" ht="74.25" customHeight="1">
      <c r="A5" s="59" t="s">
        <v>102</v>
      </c>
      <c r="B5" s="9">
        <v>15100</v>
      </c>
      <c r="C5" s="48">
        <v>1307</v>
      </c>
      <c r="D5" s="9">
        <f>272.7-1.24</f>
        <v>271.45999999999998</v>
      </c>
      <c r="E5" s="59">
        <v>242.5</v>
      </c>
      <c r="F5" s="9">
        <v>10</v>
      </c>
      <c r="G5" s="59">
        <v>7</v>
      </c>
      <c r="H5" s="9">
        <v>0</v>
      </c>
      <c r="I5" s="59">
        <v>8</v>
      </c>
      <c r="J5" s="9">
        <v>2</v>
      </c>
      <c r="K5" s="51" t="s">
        <v>148</v>
      </c>
    </row>
    <row r="6" spans="1:11" ht="74.25" customHeight="1">
      <c r="A6" s="59" t="s">
        <v>103</v>
      </c>
      <c r="B6" s="9">
        <v>15400</v>
      </c>
      <c r="C6" s="48">
        <v>16</v>
      </c>
      <c r="D6" s="9">
        <v>8</v>
      </c>
      <c r="E6" s="59">
        <v>8</v>
      </c>
      <c r="F6" s="9">
        <v>2</v>
      </c>
      <c r="G6" s="59">
        <v>1</v>
      </c>
      <c r="H6" s="9">
        <v>0</v>
      </c>
      <c r="I6" s="59">
        <v>2</v>
      </c>
      <c r="J6" s="9">
        <v>0</v>
      </c>
      <c r="K6" s="49" t="s">
        <v>149</v>
      </c>
    </row>
    <row r="7" spans="1:11" ht="74.25" customHeight="1">
      <c r="A7" s="59" t="s">
        <v>104</v>
      </c>
      <c r="B7" s="9">
        <v>15500</v>
      </c>
      <c r="C7" s="48">
        <v>12</v>
      </c>
      <c r="D7" s="9">
        <v>7.62</v>
      </c>
      <c r="E7" s="59">
        <v>7.62</v>
      </c>
      <c r="F7" s="9">
        <v>2</v>
      </c>
      <c r="G7" s="59">
        <v>1</v>
      </c>
      <c r="H7" s="9">
        <v>0</v>
      </c>
      <c r="I7" s="59">
        <v>2</v>
      </c>
      <c r="J7" s="9">
        <v>0</v>
      </c>
      <c r="K7" s="49" t="s">
        <v>149</v>
      </c>
    </row>
    <row r="8" spans="1:11" ht="74.25" customHeight="1">
      <c r="A8" s="59" t="s">
        <v>105</v>
      </c>
      <c r="B8" s="9">
        <v>15900</v>
      </c>
      <c r="C8" s="48">
        <v>5508</v>
      </c>
      <c r="D8" s="9">
        <v>435</v>
      </c>
      <c r="E8" s="59">
        <v>435</v>
      </c>
      <c r="F8" s="9">
        <v>3</v>
      </c>
      <c r="G8" s="59">
        <v>3</v>
      </c>
      <c r="H8" s="9">
        <v>0</v>
      </c>
      <c r="I8" s="59">
        <f t="shared" ref="I8" si="0">G8</f>
        <v>3</v>
      </c>
      <c r="J8" s="9">
        <f t="shared" ref="J8" si="1">F8-G8</f>
        <v>0</v>
      </c>
      <c r="K8" s="47" t="s">
        <v>58</v>
      </c>
    </row>
    <row r="9" spans="1:11" ht="74.25" customHeight="1">
      <c r="A9" s="144" t="s">
        <v>101</v>
      </c>
      <c r="B9" s="144"/>
      <c r="C9" s="48">
        <f t="shared" ref="C9:J9" si="2">SUM(C5:C8)</f>
        <v>6843</v>
      </c>
      <c r="D9" s="48">
        <f t="shared" si="2"/>
        <v>722.07999999999993</v>
      </c>
      <c r="E9" s="48">
        <f t="shared" si="2"/>
        <v>693.12</v>
      </c>
      <c r="F9" s="50">
        <f t="shared" si="2"/>
        <v>17</v>
      </c>
      <c r="G9" s="50">
        <f t="shared" si="2"/>
        <v>12</v>
      </c>
      <c r="H9" s="50">
        <f t="shared" si="2"/>
        <v>0</v>
      </c>
      <c r="I9" s="50">
        <f t="shared" si="2"/>
        <v>15</v>
      </c>
      <c r="J9" s="50">
        <f t="shared" si="2"/>
        <v>2</v>
      </c>
      <c r="K9" s="51" t="s">
        <v>146</v>
      </c>
    </row>
  </sheetData>
  <autoFilter ref="A4:K9"/>
  <mergeCells count="3">
    <mergeCell ref="A9:B9"/>
    <mergeCell ref="A1:K1"/>
    <mergeCell ref="I2:J2"/>
  </mergeCells>
  <pageMargins left="0.62" right="0.1574803149606299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I2" sqref="I2"/>
    </sheetView>
  </sheetViews>
  <sheetFormatPr defaultColWidth="9.140625" defaultRowHeight="15"/>
  <cols>
    <col min="1" max="1" width="9.140625" style="2"/>
    <col min="2" max="2" width="22" style="2" bestFit="1" customWidth="1"/>
    <col min="3" max="3" width="25.140625" style="2" customWidth="1"/>
    <col min="4" max="4" width="22.85546875" style="2" customWidth="1"/>
    <col min="5" max="5" width="22.7109375" style="2" customWidth="1"/>
    <col min="6" max="6" width="55.28515625" style="2" customWidth="1"/>
    <col min="7" max="16384" width="9.140625" style="2"/>
  </cols>
  <sheetData>
    <row r="1" spans="1:6" ht="80.25" customHeight="1">
      <c r="A1" s="152" t="s">
        <v>153</v>
      </c>
      <c r="B1" s="152"/>
      <c r="C1" s="152"/>
      <c r="D1" s="152"/>
      <c r="E1" s="152"/>
      <c r="F1" s="152"/>
    </row>
    <row r="2" spans="1:6" ht="65.25" customHeight="1">
      <c r="A2" s="52" t="s">
        <v>111</v>
      </c>
      <c r="B2" s="52" t="s">
        <v>112</v>
      </c>
      <c r="C2" s="52" t="s">
        <v>3</v>
      </c>
      <c r="D2" s="52" t="s">
        <v>113</v>
      </c>
      <c r="E2" s="52" t="s">
        <v>114</v>
      </c>
      <c r="F2" s="52" t="s">
        <v>106</v>
      </c>
    </row>
    <row r="3" spans="1:6" ht="50.25" customHeight="1">
      <c r="A3" s="148">
        <v>1</v>
      </c>
      <c r="B3" s="150" t="s">
        <v>115</v>
      </c>
      <c r="C3" s="53" t="s">
        <v>84</v>
      </c>
      <c r="D3" s="54">
        <v>1</v>
      </c>
      <c r="E3" s="80">
        <v>0</v>
      </c>
      <c r="F3" s="79" t="s">
        <v>119</v>
      </c>
    </row>
    <row r="4" spans="1:6" ht="57">
      <c r="A4" s="149"/>
      <c r="B4" s="151"/>
      <c r="C4" s="55" t="s">
        <v>20</v>
      </c>
      <c r="D4" s="54">
        <v>8</v>
      </c>
      <c r="E4" s="54">
        <v>8</v>
      </c>
      <c r="F4" s="56" t="s">
        <v>142</v>
      </c>
    </row>
    <row r="5" spans="1:6" ht="57">
      <c r="A5" s="148">
        <v>2</v>
      </c>
      <c r="B5" s="150" t="s">
        <v>116</v>
      </c>
      <c r="C5" s="53" t="s">
        <v>47</v>
      </c>
      <c r="D5" s="54">
        <v>1</v>
      </c>
      <c r="E5" s="54">
        <v>1</v>
      </c>
      <c r="F5" s="56" t="s">
        <v>143</v>
      </c>
    </row>
    <row r="6" spans="1:6" ht="114">
      <c r="A6" s="149"/>
      <c r="B6" s="151"/>
      <c r="C6" s="55" t="s">
        <v>24</v>
      </c>
      <c r="D6" s="54">
        <v>4</v>
      </c>
      <c r="E6" s="54">
        <v>4</v>
      </c>
      <c r="F6" s="56" t="s">
        <v>147</v>
      </c>
    </row>
    <row r="7" spans="1:6" ht="57">
      <c r="A7" s="148">
        <v>3</v>
      </c>
      <c r="B7" s="150" t="s">
        <v>117</v>
      </c>
      <c r="C7" s="55" t="s">
        <v>118</v>
      </c>
      <c r="D7" s="54">
        <v>1</v>
      </c>
      <c r="E7" s="80">
        <v>0</v>
      </c>
      <c r="F7" s="79" t="s">
        <v>144</v>
      </c>
    </row>
    <row r="8" spans="1:6" ht="57">
      <c r="A8" s="149"/>
      <c r="B8" s="151"/>
      <c r="C8" s="55" t="s">
        <v>27</v>
      </c>
      <c r="D8" s="54">
        <v>2</v>
      </c>
      <c r="E8" s="54">
        <v>2</v>
      </c>
      <c r="F8" s="56" t="s">
        <v>143</v>
      </c>
    </row>
    <row r="9" spans="1:6" ht="46.5" customHeight="1">
      <c r="A9" s="28"/>
      <c r="B9" s="28"/>
      <c r="C9" s="57" t="s">
        <v>101</v>
      </c>
      <c r="D9" s="58">
        <f t="shared" ref="D9:E9" si="0">SUM(D3:D8)</f>
        <v>17</v>
      </c>
      <c r="E9" s="58">
        <f t="shared" si="0"/>
        <v>15</v>
      </c>
      <c r="F9" s="28"/>
    </row>
  </sheetData>
  <mergeCells count="7">
    <mergeCell ref="A7:A8"/>
    <mergeCell ref="B7:B8"/>
    <mergeCell ref="A1:F1"/>
    <mergeCell ref="A3:A4"/>
    <mergeCell ref="B3:B4"/>
    <mergeCell ref="A5:A6"/>
    <mergeCell ref="B5:B6"/>
  </mergeCells>
  <pageMargins left="0.62" right="0.19685039370078741" top="0.31" bottom="0.37" header="0.31496062992125984" footer="0.19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S23"/>
  <sheetViews>
    <sheetView view="pageBreakPreview" zoomScale="55" zoomScaleNormal="51" zoomScaleSheetLayoutView="55" workbookViewId="0">
      <pane ySplit="4" topLeftCell="A5" activePane="bottomLeft" state="frozen"/>
      <selection pane="bottomLeft" activeCell="E6" sqref="E6"/>
    </sheetView>
  </sheetViews>
  <sheetFormatPr defaultColWidth="9.140625" defaultRowHeight="15"/>
  <cols>
    <col min="1" max="1" width="7.28515625" style="2" customWidth="1"/>
    <col min="2" max="2" width="39.5703125" style="2" customWidth="1"/>
    <col min="3" max="3" width="11.140625" style="2" customWidth="1"/>
    <col min="4" max="4" width="23.5703125" style="3" customWidth="1"/>
    <col min="5" max="5" width="19.42578125" style="2" customWidth="1"/>
    <col min="6" max="6" width="29.140625" style="2" customWidth="1"/>
    <col min="7" max="7" width="11.5703125" style="2" customWidth="1"/>
    <col min="8" max="8" width="17.28515625" style="2" customWidth="1"/>
    <col min="9" max="9" width="18.7109375" style="3" customWidth="1"/>
    <col min="10" max="10" width="12.28515625" style="2" customWidth="1"/>
    <col min="11" max="11" width="14.140625" style="2" customWidth="1"/>
    <col min="12" max="12" width="17.28515625" style="3" customWidth="1"/>
    <col min="13" max="13" width="21.5703125" style="3" customWidth="1"/>
    <col min="14" max="14" width="22.5703125" style="2" customWidth="1"/>
    <col min="15" max="15" width="12.5703125" style="2" customWidth="1"/>
    <col min="16" max="16" width="19.7109375" style="2" customWidth="1"/>
    <col min="17" max="17" width="11.140625" style="2" customWidth="1"/>
    <col min="18" max="18" width="33.42578125" style="1" customWidth="1"/>
    <col min="19" max="19" width="27.5703125" style="3" customWidth="1"/>
    <col min="20" max="16384" width="9.140625" style="2"/>
  </cols>
  <sheetData>
    <row r="1" spans="1:19" ht="43.5" customHeight="1" thickBot="1">
      <c r="A1" s="24"/>
      <c r="B1" s="25"/>
      <c r="C1" s="25"/>
      <c r="D1" s="25"/>
      <c r="E1" s="25" t="s">
        <v>16</v>
      </c>
      <c r="F1" s="26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7"/>
    </row>
    <row r="2" spans="1:19" ht="41.25" customHeight="1" thickBot="1">
      <c r="A2" s="34" t="s">
        <v>77</v>
      </c>
      <c r="B2" s="23"/>
      <c r="C2" s="23"/>
      <c r="D2" s="23"/>
      <c r="E2" s="23"/>
      <c r="F2" s="32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 t="s">
        <v>150</v>
      </c>
      <c r="S2" s="35"/>
    </row>
    <row r="3" spans="1:19" ht="72" customHeight="1">
      <c r="A3" s="128" t="s">
        <v>1</v>
      </c>
      <c r="B3" s="130" t="s">
        <v>9</v>
      </c>
      <c r="C3" s="132" t="s">
        <v>10</v>
      </c>
      <c r="D3" s="118" t="s">
        <v>3</v>
      </c>
      <c r="E3" s="134" t="s">
        <v>7</v>
      </c>
      <c r="F3" s="126" t="s">
        <v>67</v>
      </c>
      <c r="G3" s="136" t="s">
        <v>2</v>
      </c>
      <c r="H3" s="134" t="s">
        <v>8</v>
      </c>
      <c r="I3" s="126" t="s">
        <v>11</v>
      </c>
      <c r="J3" s="138" t="s">
        <v>17</v>
      </c>
      <c r="K3" s="136" t="s">
        <v>4</v>
      </c>
      <c r="L3" s="126" t="s">
        <v>5</v>
      </c>
      <c r="M3" s="134" t="s">
        <v>66</v>
      </c>
      <c r="N3" s="122" t="s">
        <v>12</v>
      </c>
      <c r="O3" s="124" t="s">
        <v>14</v>
      </c>
      <c r="P3" s="126" t="s">
        <v>13</v>
      </c>
      <c r="Q3" s="142" t="s">
        <v>0</v>
      </c>
      <c r="R3" s="118" t="s">
        <v>6</v>
      </c>
      <c r="S3" s="120" t="s">
        <v>15</v>
      </c>
    </row>
    <row r="4" spans="1:19" ht="137.25" customHeight="1" thickBot="1">
      <c r="A4" s="129"/>
      <c r="B4" s="131"/>
      <c r="C4" s="133"/>
      <c r="D4" s="119"/>
      <c r="E4" s="135"/>
      <c r="F4" s="127"/>
      <c r="G4" s="137"/>
      <c r="H4" s="135"/>
      <c r="I4" s="127"/>
      <c r="J4" s="139"/>
      <c r="K4" s="137"/>
      <c r="L4" s="127"/>
      <c r="M4" s="135"/>
      <c r="N4" s="123"/>
      <c r="O4" s="125"/>
      <c r="P4" s="127"/>
      <c r="Q4" s="143"/>
      <c r="R4" s="119"/>
      <c r="S4" s="121"/>
    </row>
    <row r="5" spans="1:19" ht="39" customHeight="1" thickBot="1">
      <c r="A5" s="83"/>
      <c r="B5" s="84"/>
      <c r="C5" s="85"/>
      <c r="D5" s="92"/>
      <c r="E5" s="93"/>
      <c r="F5" s="86"/>
      <c r="G5" s="94"/>
      <c r="H5" s="93"/>
      <c r="I5" s="86"/>
      <c r="J5" s="82"/>
      <c r="K5" s="94"/>
      <c r="L5" s="86"/>
      <c r="M5" s="93"/>
      <c r="N5" s="86"/>
      <c r="O5" s="87"/>
      <c r="P5" s="86"/>
      <c r="Q5" s="81"/>
      <c r="R5" s="92"/>
      <c r="S5" s="78"/>
    </row>
    <row r="6" spans="1:19" ht="238.5" customHeight="1">
      <c r="A6" s="95">
        <v>1</v>
      </c>
      <c r="B6" s="96" t="s">
        <v>26</v>
      </c>
      <c r="C6" s="97">
        <v>15421</v>
      </c>
      <c r="D6" s="98" t="s">
        <v>20</v>
      </c>
      <c r="E6" s="99">
        <v>42539</v>
      </c>
      <c r="F6" s="100" t="s">
        <v>55</v>
      </c>
      <c r="G6" s="101">
        <v>11</v>
      </c>
      <c r="H6" s="102">
        <v>3</v>
      </c>
      <c r="I6" s="96" t="s">
        <v>46</v>
      </c>
      <c r="J6" s="103" t="s">
        <v>18</v>
      </c>
      <c r="K6" s="104" t="s">
        <v>87</v>
      </c>
      <c r="L6" s="105" t="s">
        <v>39</v>
      </c>
      <c r="M6" s="105" t="s">
        <v>44</v>
      </c>
      <c r="N6" s="106">
        <v>43106</v>
      </c>
      <c r="O6" s="103" t="s">
        <v>18</v>
      </c>
      <c r="P6" s="106">
        <v>43110</v>
      </c>
      <c r="Q6" s="103">
        <v>3</v>
      </c>
      <c r="R6" s="107" t="s">
        <v>56</v>
      </c>
      <c r="S6" s="88" t="s">
        <v>58</v>
      </c>
    </row>
    <row r="7" spans="1:19" ht="149.25">
      <c r="A7" s="36">
        <v>2</v>
      </c>
      <c r="B7" s="17" t="s">
        <v>23</v>
      </c>
      <c r="C7" s="9">
        <v>15173</v>
      </c>
      <c r="D7" s="11" t="s">
        <v>20</v>
      </c>
      <c r="E7" s="15">
        <v>42563</v>
      </c>
      <c r="F7" s="6">
        <v>13151734972100</v>
      </c>
      <c r="G7" s="14">
        <v>12</v>
      </c>
      <c r="H7" s="30">
        <v>3</v>
      </c>
      <c r="I7" s="11" t="s">
        <v>19</v>
      </c>
      <c r="J7" s="17" t="s">
        <v>18</v>
      </c>
      <c r="K7" s="46" t="s">
        <v>86</v>
      </c>
      <c r="L7" s="4" t="s">
        <v>51</v>
      </c>
      <c r="M7" s="4" t="s">
        <v>44</v>
      </c>
      <c r="N7" s="10">
        <v>42579</v>
      </c>
      <c r="O7" s="17" t="s">
        <v>18</v>
      </c>
      <c r="P7" s="10">
        <v>42605</v>
      </c>
      <c r="Q7" s="17">
        <v>3</v>
      </c>
      <c r="R7" s="108" t="s">
        <v>56</v>
      </c>
      <c r="S7" s="89" t="s">
        <v>58</v>
      </c>
    </row>
    <row r="8" spans="1:19" ht="149.25">
      <c r="A8" s="68">
        <v>3</v>
      </c>
      <c r="B8" s="69" t="s">
        <v>73</v>
      </c>
      <c r="C8" s="70">
        <v>15512</v>
      </c>
      <c r="D8" s="29" t="s">
        <v>20</v>
      </c>
      <c r="E8" s="71">
        <v>42594</v>
      </c>
      <c r="F8" s="72">
        <v>12155121038000</v>
      </c>
      <c r="G8" s="73">
        <v>7</v>
      </c>
      <c r="H8" s="74">
        <v>3</v>
      </c>
      <c r="I8" s="29" t="s">
        <v>46</v>
      </c>
      <c r="J8" s="75" t="s">
        <v>18</v>
      </c>
      <c r="K8" s="76" t="s">
        <v>88</v>
      </c>
      <c r="L8" s="77" t="s">
        <v>54</v>
      </c>
      <c r="M8" s="77" t="s">
        <v>44</v>
      </c>
      <c r="N8" s="10">
        <v>43230</v>
      </c>
      <c r="O8" s="75" t="s">
        <v>138</v>
      </c>
      <c r="P8" s="77" t="s">
        <v>139</v>
      </c>
      <c r="Q8" s="75">
        <v>3</v>
      </c>
      <c r="R8" s="109" t="s">
        <v>139</v>
      </c>
      <c r="S8" s="90" t="s">
        <v>140</v>
      </c>
    </row>
    <row r="9" spans="1:19" ht="315">
      <c r="A9" s="36">
        <v>4</v>
      </c>
      <c r="B9" s="11" t="s">
        <v>99</v>
      </c>
      <c r="C9" s="9">
        <v>15175</v>
      </c>
      <c r="D9" s="12" t="s">
        <v>24</v>
      </c>
      <c r="E9" s="15">
        <v>42625</v>
      </c>
      <c r="F9" s="5">
        <v>27151758887001</v>
      </c>
      <c r="G9" s="13">
        <v>857</v>
      </c>
      <c r="H9" s="31">
        <v>25.5</v>
      </c>
      <c r="I9" s="11" t="s">
        <v>53</v>
      </c>
      <c r="J9" s="17" t="s">
        <v>18</v>
      </c>
      <c r="K9" s="46" t="s">
        <v>89</v>
      </c>
      <c r="L9" s="4" t="s">
        <v>37</v>
      </c>
      <c r="M9" s="4" t="s">
        <v>44</v>
      </c>
      <c r="N9" s="10">
        <v>43117</v>
      </c>
      <c r="O9" s="17" t="s">
        <v>18</v>
      </c>
      <c r="P9" s="10">
        <v>43160</v>
      </c>
      <c r="Q9" s="17">
        <v>25.5</v>
      </c>
      <c r="R9" s="108" t="s">
        <v>56</v>
      </c>
      <c r="S9" s="89" t="s">
        <v>58</v>
      </c>
    </row>
    <row r="10" spans="1:19" ht="219" customHeight="1">
      <c r="A10" s="36">
        <v>5</v>
      </c>
      <c r="B10" s="20" t="s">
        <v>48</v>
      </c>
      <c r="C10" s="9">
        <v>15514</v>
      </c>
      <c r="D10" s="11" t="s">
        <v>47</v>
      </c>
      <c r="E10" s="15">
        <v>42719</v>
      </c>
      <c r="F10" s="8" t="s">
        <v>75</v>
      </c>
      <c r="G10" s="13">
        <v>5</v>
      </c>
      <c r="H10" s="31">
        <v>4.62</v>
      </c>
      <c r="I10" s="11" t="s">
        <v>49</v>
      </c>
      <c r="J10" s="17" t="s">
        <v>18</v>
      </c>
      <c r="K10" s="46" t="s">
        <v>90</v>
      </c>
      <c r="L10" s="4" t="s">
        <v>50</v>
      </c>
      <c r="M10" s="4" t="s">
        <v>44</v>
      </c>
      <c r="N10" s="10">
        <v>43118</v>
      </c>
      <c r="O10" s="17" t="s">
        <v>18</v>
      </c>
      <c r="P10" s="10">
        <v>43143</v>
      </c>
      <c r="Q10" s="17">
        <v>4.62</v>
      </c>
      <c r="R10" s="108" t="s">
        <v>56</v>
      </c>
      <c r="S10" s="89" t="s">
        <v>58</v>
      </c>
    </row>
    <row r="11" spans="1:19" ht="220.5">
      <c r="A11" s="36">
        <v>6</v>
      </c>
      <c r="B11" s="11" t="s">
        <v>30</v>
      </c>
      <c r="C11" s="9">
        <v>15132</v>
      </c>
      <c r="D11" s="12" t="s">
        <v>20</v>
      </c>
      <c r="E11" s="15">
        <v>42741</v>
      </c>
      <c r="F11" s="5">
        <v>13151322030405</v>
      </c>
      <c r="G11" s="13">
        <v>5</v>
      </c>
      <c r="H11" s="31">
        <v>10</v>
      </c>
      <c r="I11" s="11" t="s">
        <v>45</v>
      </c>
      <c r="J11" s="17" t="s">
        <v>18</v>
      </c>
      <c r="K11" s="46" t="s">
        <v>91</v>
      </c>
      <c r="L11" s="4" t="s">
        <v>34</v>
      </c>
      <c r="M11" s="4" t="s">
        <v>44</v>
      </c>
      <c r="N11" s="7">
        <v>43086</v>
      </c>
      <c r="O11" s="17" t="s">
        <v>18</v>
      </c>
      <c r="P11" s="10">
        <v>43090</v>
      </c>
      <c r="Q11" s="17">
        <v>10</v>
      </c>
      <c r="R11" s="108" t="s">
        <v>56</v>
      </c>
      <c r="S11" s="89" t="s">
        <v>58</v>
      </c>
    </row>
    <row r="12" spans="1:19" ht="189">
      <c r="A12" s="36">
        <v>7</v>
      </c>
      <c r="B12" s="11" t="s">
        <v>29</v>
      </c>
      <c r="C12" s="9">
        <v>15175</v>
      </c>
      <c r="D12" s="12" t="s">
        <v>20</v>
      </c>
      <c r="E12" s="15">
        <v>42761</v>
      </c>
      <c r="F12" s="5">
        <v>17151753136101</v>
      </c>
      <c r="G12" s="13">
        <v>5</v>
      </c>
      <c r="H12" s="31">
        <v>10</v>
      </c>
      <c r="I12" s="11" t="s">
        <v>52</v>
      </c>
      <c r="J12" s="17" t="s">
        <v>18</v>
      </c>
      <c r="K12" s="46" t="s">
        <v>92</v>
      </c>
      <c r="L12" s="4" t="s">
        <v>36</v>
      </c>
      <c r="M12" s="4" t="s">
        <v>44</v>
      </c>
      <c r="N12" s="10">
        <v>43088</v>
      </c>
      <c r="O12" s="17" t="s">
        <v>18</v>
      </c>
      <c r="P12" s="10">
        <v>43089</v>
      </c>
      <c r="Q12" s="17">
        <v>10</v>
      </c>
      <c r="R12" s="108" t="s">
        <v>56</v>
      </c>
      <c r="S12" s="89" t="s">
        <v>58</v>
      </c>
    </row>
    <row r="13" spans="1:19" ht="189" customHeight="1">
      <c r="A13" s="36">
        <v>8</v>
      </c>
      <c r="B13" s="11" t="s">
        <v>28</v>
      </c>
      <c r="C13" s="9">
        <v>15913</v>
      </c>
      <c r="D13" s="12" t="s">
        <v>27</v>
      </c>
      <c r="E13" s="15">
        <v>42774</v>
      </c>
      <c r="F13" s="5">
        <v>27159132372500</v>
      </c>
      <c r="G13" s="13">
        <v>503</v>
      </c>
      <c r="H13" s="31">
        <v>110</v>
      </c>
      <c r="I13" s="11" t="s">
        <v>41</v>
      </c>
      <c r="J13" s="17" t="s">
        <v>18</v>
      </c>
      <c r="K13" s="46" t="s">
        <v>93</v>
      </c>
      <c r="L13" s="4" t="s">
        <v>40</v>
      </c>
      <c r="M13" s="4" t="s">
        <v>44</v>
      </c>
      <c r="N13" s="10">
        <v>43116</v>
      </c>
      <c r="O13" s="17" t="s">
        <v>18</v>
      </c>
      <c r="P13" s="10">
        <v>43134</v>
      </c>
      <c r="Q13" s="17">
        <v>110</v>
      </c>
      <c r="R13" s="108" t="s">
        <v>56</v>
      </c>
      <c r="S13" s="89" t="s">
        <v>58</v>
      </c>
    </row>
    <row r="14" spans="1:19" ht="315">
      <c r="A14" s="36">
        <v>9</v>
      </c>
      <c r="B14" s="11" t="s">
        <v>22</v>
      </c>
      <c r="C14" s="9">
        <v>15921</v>
      </c>
      <c r="D14" s="11" t="s">
        <v>20</v>
      </c>
      <c r="E14" s="15">
        <v>42797</v>
      </c>
      <c r="F14" s="6">
        <v>28159210647407</v>
      </c>
      <c r="G14" s="14">
        <v>6</v>
      </c>
      <c r="H14" s="30">
        <v>5</v>
      </c>
      <c r="I14" s="11" t="s">
        <v>42</v>
      </c>
      <c r="J14" s="17" t="s">
        <v>18</v>
      </c>
      <c r="K14" s="46" t="s">
        <v>98</v>
      </c>
      <c r="L14" s="4" t="s">
        <v>38</v>
      </c>
      <c r="M14" s="4" t="s">
        <v>44</v>
      </c>
      <c r="N14" s="7">
        <v>43090</v>
      </c>
      <c r="O14" s="17" t="s">
        <v>18</v>
      </c>
      <c r="P14" s="10">
        <v>43144</v>
      </c>
      <c r="Q14" s="17">
        <v>5</v>
      </c>
      <c r="R14" s="108" t="s">
        <v>56</v>
      </c>
      <c r="S14" s="89" t="s">
        <v>58</v>
      </c>
    </row>
    <row r="15" spans="1:19" ht="253.5" customHeight="1">
      <c r="A15" s="36">
        <v>10</v>
      </c>
      <c r="B15" s="11" t="s">
        <v>21</v>
      </c>
      <c r="C15" s="9">
        <v>15172</v>
      </c>
      <c r="D15" s="11" t="s">
        <v>20</v>
      </c>
      <c r="E15" s="15">
        <v>42797</v>
      </c>
      <c r="F15" s="5">
        <v>18151723474200</v>
      </c>
      <c r="G15" s="13">
        <v>12</v>
      </c>
      <c r="H15" s="31">
        <v>32</v>
      </c>
      <c r="I15" s="11" t="s">
        <v>42</v>
      </c>
      <c r="J15" s="17" t="s">
        <v>18</v>
      </c>
      <c r="K15" s="46" t="s">
        <v>95</v>
      </c>
      <c r="L15" s="4" t="s">
        <v>43</v>
      </c>
      <c r="M15" s="4" t="s">
        <v>44</v>
      </c>
      <c r="N15" s="10">
        <v>43088</v>
      </c>
      <c r="O15" s="17" t="s">
        <v>18</v>
      </c>
      <c r="P15" s="10">
        <v>43096</v>
      </c>
      <c r="Q15" s="17">
        <v>32</v>
      </c>
      <c r="R15" s="108" t="s">
        <v>56</v>
      </c>
      <c r="S15" s="89" t="s">
        <v>58</v>
      </c>
    </row>
    <row r="16" spans="1:19" ht="204" customHeight="1">
      <c r="A16" s="36">
        <v>11</v>
      </c>
      <c r="B16" s="11" t="s">
        <v>25</v>
      </c>
      <c r="C16" s="9">
        <v>15113</v>
      </c>
      <c r="D16" s="12" t="s">
        <v>24</v>
      </c>
      <c r="E16" s="15">
        <v>42797</v>
      </c>
      <c r="F16" s="5">
        <v>27151130721400</v>
      </c>
      <c r="G16" s="13">
        <v>200</v>
      </c>
      <c r="H16" s="31">
        <v>64</v>
      </c>
      <c r="I16" s="11" t="s">
        <v>42</v>
      </c>
      <c r="J16" s="17" t="s">
        <v>18</v>
      </c>
      <c r="K16" s="46" t="s">
        <v>94</v>
      </c>
      <c r="L16" s="4" t="s">
        <v>33</v>
      </c>
      <c r="M16" s="4" t="s">
        <v>65</v>
      </c>
      <c r="N16" s="10">
        <v>43129</v>
      </c>
      <c r="O16" s="17" t="s">
        <v>18</v>
      </c>
      <c r="P16" s="10">
        <v>43134</v>
      </c>
      <c r="Q16" s="17">
        <v>64</v>
      </c>
      <c r="R16" s="108" t="s">
        <v>56</v>
      </c>
      <c r="S16" s="89" t="s">
        <v>58</v>
      </c>
    </row>
    <row r="17" spans="1:19" ht="220.5">
      <c r="A17" s="36">
        <v>12</v>
      </c>
      <c r="B17" s="11" t="s">
        <v>100</v>
      </c>
      <c r="C17" s="9">
        <v>15921</v>
      </c>
      <c r="D17" s="12" t="s">
        <v>27</v>
      </c>
      <c r="E17" s="15">
        <v>42797</v>
      </c>
      <c r="F17" s="5">
        <v>30159212533901</v>
      </c>
      <c r="G17" s="13">
        <v>4999</v>
      </c>
      <c r="H17" s="31">
        <v>320</v>
      </c>
      <c r="I17" s="11" t="s">
        <v>42</v>
      </c>
      <c r="J17" s="17" t="s">
        <v>18</v>
      </c>
      <c r="K17" s="46" t="s">
        <v>97</v>
      </c>
      <c r="L17" s="4" t="s">
        <v>38</v>
      </c>
      <c r="M17" s="4" t="s">
        <v>65</v>
      </c>
      <c r="N17" s="10">
        <v>43131</v>
      </c>
      <c r="O17" s="17" t="s">
        <v>18</v>
      </c>
      <c r="P17" s="10">
        <v>43134</v>
      </c>
      <c r="Q17" s="17">
        <v>320</v>
      </c>
      <c r="R17" s="108" t="s">
        <v>56</v>
      </c>
      <c r="S17" s="89" t="s">
        <v>58</v>
      </c>
    </row>
    <row r="18" spans="1:19" ht="189">
      <c r="A18" s="36">
        <v>13</v>
      </c>
      <c r="B18" s="11" t="s">
        <v>32</v>
      </c>
      <c r="C18" s="9">
        <v>15175</v>
      </c>
      <c r="D18" s="11" t="s">
        <v>31</v>
      </c>
      <c r="E18" s="15" t="s">
        <v>58</v>
      </c>
      <c r="F18" s="5">
        <v>17151753132415</v>
      </c>
      <c r="G18" s="13">
        <v>5</v>
      </c>
      <c r="H18" s="31">
        <v>10</v>
      </c>
      <c r="I18" s="11" t="s">
        <v>58</v>
      </c>
      <c r="J18" s="17" t="s">
        <v>18</v>
      </c>
      <c r="K18" s="46" t="s">
        <v>96</v>
      </c>
      <c r="L18" s="4" t="s">
        <v>35</v>
      </c>
      <c r="M18" s="4" t="s">
        <v>44</v>
      </c>
      <c r="N18" s="10">
        <v>43088</v>
      </c>
      <c r="O18" s="17" t="s">
        <v>57</v>
      </c>
      <c r="P18" s="10">
        <v>43089</v>
      </c>
      <c r="Q18" s="17">
        <v>10</v>
      </c>
      <c r="R18" s="108" t="s">
        <v>56</v>
      </c>
      <c r="S18" s="89" t="s">
        <v>58</v>
      </c>
    </row>
    <row r="19" spans="1:19" ht="168.75">
      <c r="A19" s="36">
        <v>14</v>
      </c>
      <c r="B19" s="22" t="s">
        <v>74</v>
      </c>
      <c r="C19" s="9">
        <v>15117</v>
      </c>
      <c r="D19" s="11" t="s">
        <v>68</v>
      </c>
      <c r="E19" s="15">
        <v>43150</v>
      </c>
      <c r="F19" s="5">
        <v>27151170144100</v>
      </c>
      <c r="G19" s="13">
        <v>145</v>
      </c>
      <c r="H19" s="31">
        <v>88</v>
      </c>
      <c r="I19" s="11" t="s">
        <v>42</v>
      </c>
      <c r="J19" s="17" t="s">
        <v>18</v>
      </c>
      <c r="K19" s="46" t="s">
        <v>108</v>
      </c>
      <c r="L19" s="4" t="s">
        <v>69</v>
      </c>
      <c r="M19" s="4" t="s">
        <v>44</v>
      </c>
      <c r="N19" s="10">
        <v>43235</v>
      </c>
      <c r="O19" s="17" t="s">
        <v>58</v>
      </c>
      <c r="P19" s="77" t="s">
        <v>139</v>
      </c>
      <c r="Q19" s="17">
        <v>88</v>
      </c>
      <c r="R19" s="109" t="s">
        <v>139</v>
      </c>
      <c r="S19" s="90" t="s">
        <v>140</v>
      </c>
    </row>
    <row r="20" spans="1:19" ht="202.5">
      <c r="A20" s="36">
        <v>15</v>
      </c>
      <c r="B20" s="22" t="s">
        <v>78</v>
      </c>
      <c r="C20" s="9">
        <v>15138</v>
      </c>
      <c r="D20" s="12" t="s">
        <v>76</v>
      </c>
      <c r="E20" s="15">
        <v>43168</v>
      </c>
      <c r="F20" s="5">
        <v>27151380994405</v>
      </c>
      <c r="G20" s="13">
        <v>60</v>
      </c>
      <c r="H20" s="31">
        <v>23.76</v>
      </c>
      <c r="I20" s="11" t="s">
        <v>80</v>
      </c>
      <c r="J20" s="17" t="s">
        <v>18</v>
      </c>
      <c r="K20" s="46" t="s">
        <v>109</v>
      </c>
      <c r="L20" s="4" t="s">
        <v>81</v>
      </c>
      <c r="M20" s="4" t="s">
        <v>70</v>
      </c>
      <c r="N20" s="10" t="s">
        <v>58</v>
      </c>
      <c r="O20" s="17" t="s">
        <v>58</v>
      </c>
      <c r="P20" s="10" t="s">
        <v>58</v>
      </c>
      <c r="Q20" s="17" t="s">
        <v>58</v>
      </c>
      <c r="R20" s="110" t="s">
        <v>107</v>
      </c>
      <c r="S20" s="91" t="s">
        <v>123</v>
      </c>
    </row>
    <row r="21" spans="1:19" ht="237" customHeight="1">
      <c r="A21" s="36">
        <v>16</v>
      </c>
      <c r="B21" s="22" t="s">
        <v>79</v>
      </c>
      <c r="C21" s="9">
        <v>15441</v>
      </c>
      <c r="D21" s="11" t="s">
        <v>68</v>
      </c>
      <c r="E21" s="15">
        <v>43171</v>
      </c>
      <c r="F21" s="5">
        <v>17154410396400</v>
      </c>
      <c r="G21" s="13">
        <v>5</v>
      </c>
      <c r="H21" s="31">
        <v>5</v>
      </c>
      <c r="I21" s="11" t="s">
        <v>42</v>
      </c>
      <c r="J21" s="17" t="s">
        <v>18</v>
      </c>
      <c r="K21" s="46" t="s">
        <v>110</v>
      </c>
      <c r="L21" s="4" t="s">
        <v>82</v>
      </c>
      <c r="M21" s="4" t="s">
        <v>44</v>
      </c>
      <c r="N21" s="10">
        <v>43235</v>
      </c>
      <c r="O21" s="17" t="s">
        <v>138</v>
      </c>
      <c r="P21" s="77" t="s">
        <v>139</v>
      </c>
      <c r="Q21" s="75">
        <v>5</v>
      </c>
      <c r="R21" s="109" t="s">
        <v>139</v>
      </c>
      <c r="S21" s="90" t="s">
        <v>140</v>
      </c>
    </row>
    <row r="22" spans="1:19" ht="237" customHeight="1" thickBot="1">
      <c r="A22" s="37">
        <v>17</v>
      </c>
      <c r="B22" s="38" t="s">
        <v>83</v>
      </c>
      <c r="C22" s="39">
        <v>15171</v>
      </c>
      <c r="D22" s="40" t="s">
        <v>84</v>
      </c>
      <c r="E22" s="41">
        <v>43193</v>
      </c>
      <c r="F22" s="42">
        <v>13151717096201</v>
      </c>
      <c r="G22" s="111">
        <v>2</v>
      </c>
      <c r="H22" s="112">
        <v>5.2</v>
      </c>
      <c r="I22" s="40" t="s">
        <v>42</v>
      </c>
      <c r="J22" s="43" t="s">
        <v>18</v>
      </c>
      <c r="K22" s="113" t="s">
        <v>136</v>
      </c>
      <c r="L22" s="44" t="s">
        <v>85</v>
      </c>
      <c r="M22" s="44" t="s">
        <v>70</v>
      </c>
      <c r="N22" s="45" t="s">
        <v>58</v>
      </c>
      <c r="O22" s="43" t="s">
        <v>58</v>
      </c>
      <c r="P22" s="45" t="s">
        <v>58</v>
      </c>
      <c r="Q22" s="43" t="s">
        <v>58</v>
      </c>
      <c r="R22" s="114" t="s">
        <v>107</v>
      </c>
      <c r="S22" s="91" t="s">
        <v>137</v>
      </c>
    </row>
    <row r="23" spans="1:19" ht="71.25" customHeight="1">
      <c r="D23" s="115" t="s">
        <v>71</v>
      </c>
      <c r="E23" s="116"/>
      <c r="F23" s="116"/>
      <c r="G23" s="141">
        <f>SUM(H6:H22)</f>
        <v>722.08</v>
      </c>
      <c r="H23" s="141"/>
      <c r="M23" s="115" t="s">
        <v>59</v>
      </c>
      <c r="N23" s="116"/>
      <c r="O23" s="116"/>
      <c r="P23" s="140">
        <f>SUM(Q6:Q22)</f>
        <v>693.12</v>
      </c>
      <c r="Q23" s="140"/>
      <c r="R23" s="33"/>
      <c r="S23" s="33"/>
    </row>
  </sheetData>
  <autoFilter ref="A5:S23">
    <sortState ref="A6:S20">
      <sortCondition ref="A5:A20"/>
    </sortState>
  </autoFilter>
  <mergeCells count="21">
    <mergeCell ref="P23:Q23"/>
    <mergeCell ref="G23:H23"/>
    <mergeCell ref="K3:K4"/>
    <mergeCell ref="L3:L4"/>
    <mergeCell ref="M3:M4"/>
    <mergeCell ref="Q3:Q4"/>
    <mergeCell ref="F3:F4"/>
    <mergeCell ref="G3:G4"/>
    <mergeCell ref="H3:H4"/>
    <mergeCell ref="I3:I4"/>
    <mergeCell ref="J3:J4"/>
    <mergeCell ref="A3:A4"/>
    <mergeCell ref="B3:B4"/>
    <mergeCell ref="C3:C4"/>
    <mergeCell ref="D3:D4"/>
    <mergeCell ref="E3:E4"/>
    <mergeCell ref="R3:R4"/>
    <mergeCell ref="S3:S4"/>
    <mergeCell ref="N3:N4"/>
    <mergeCell ref="O3:O4"/>
    <mergeCell ref="P3:P4"/>
  </mergeCells>
  <conditionalFormatting sqref="K1:K1048576">
    <cfRule type="duplicateValues" dxfId="3" priority="4"/>
  </conditionalFormatting>
  <conditionalFormatting sqref="K19">
    <cfRule type="duplicateValues" dxfId="2" priority="3"/>
  </conditionalFormatting>
  <conditionalFormatting sqref="K20:K21">
    <cfRule type="duplicateValues" dxfId="1" priority="2"/>
  </conditionalFormatting>
  <conditionalFormatting sqref="K22">
    <cfRule type="duplicateValues" dxfId="0" priority="1"/>
  </conditionalFormatting>
  <printOptions horizontalCentered="1"/>
  <pageMargins left="0.15748031496062992" right="0.16" top="0" bottom="0.23622047244094491" header="3.937007874015748E-2" footer="3.937007874015748E-2"/>
  <pageSetup paperSize="9" scale="39" orientation="landscape" r:id="rId1"/>
  <headerFooter>
    <oddFooter>&amp;C&amp;P/&amp;N&amp;R&amp;F</oddFooter>
  </headerFooter>
  <rowBreaks count="3" manualBreakCount="3">
    <brk id="10" max="18" man="1"/>
    <brk id="15" max="18" man="1"/>
    <brk id="21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4" sqref="D14"/>
    </sheetView>
  </sheetViews>
  <sheetFormatPr defaultRowHeight="15"/>
  <cols>
    <col min="1" max="1" width="11.85546875" bestFit="1" customWidth="1"/>
    <col min="5" max="5" width="14.2851562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abstract </vt:lpstr>
      <vt:lpstr>circle wise abstract</vt:lpstr>
      <vt:lpstr>tariff wise abstract </vt:lpstr>
      <vt:lpstr>Net-Metering-Info  </vt:lpstr>
      <vt:lpstr>Sheet2</vt:lpstr>
      <vt:lpstr>'abstract '!Print_Area</vt:lpstr>
      <vt:lpstr>'Net-Metering-Info  '!Print_Area</vt:lpstr>
      <vt:lpstr>'Net-Metering-Info 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2018-06-07T04:05:12Z</dcterms:modified>
</cp:coreProperties>
</file>