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Billing " sheetId="3" r:id="rId1"/>
    <sheet name="D Losses" sheetId="2" r:id="rId2"/>
    <sheet name="T Losses" sheetId="1" r:id="rId3"/>
  </sheets>
  <definedNames>
    <definedName name="_xlnm.Print_Area" localSheetId="1">'D Losses'!$A$1:$K$28</definedName>
    <definedName name="_xlnm.Print_Titles" localSheetId="1">'D Losses'!$4:$5</definedName>
    <definedName name="_xlnm.Print_Titles" localSheetId="2">'T Losses'!$4:$5</definedName>
  </definedNames>
  <calcPr calcId="144525" fullCalcOnLoad="1"/>
</workbook>
</file>

<file path=xl/calcChain.xml><?xml version="1.0" encoding="utf-8"?>
<calcChain xmlns="http://schemas.openxmlformats.org/spreadsheetml/2006/main">
  <c r="F35" i="3" l="1"/>
  <c r="I35" i="3" s="1"/>
  <c r="E35" i="3"/>
  <c r="H35" i="3" s="1"/>
  <c r="C35" i="3"/>
  <c r="B35" i="3"/>
  <c r="I34" i="3"/>
  <c r="H34" i="3"/>
  <c r="G34" i="3"/>
  <c r="J34" i="3" s="1"/>
  <c r="D34" i="3"/>
  <c r="I33" i="3"/>
  <c r="H33" i="3"/>
  <c r="G33" i="3"/>
  <c r="J33" i="3" s="1"/>
  <c r="D33" i="3"/>
  <c r="I32" i="3"/>
  <c r="H32" i="3"/>
  <c r="G32" i="3"/>
  <c r="J32" i="3" s="1"/>
  <c r="D32" i="3"/>
  <c r="I31" i="3"/>
  <c r="H31" i="3"/>
  <c r="G31" i="3"/>
  <c r="J31" i="3" s="1"/>
  <c r="D31" i="3"/>
  <c r="I30" i="3"/>
  <c r="H30" i="3"/>
  <c r="G30" i="3"/>
  <c r="J30" i="3" s="1"/>
  <c r="D30" i="3"/>
  <c r="I29" i="3"/>
  <c r="H29" i="3"/>
  <c r="G29" i="3"/>
  <c r="J29" i="3" s="1"/>
  <c r="D29" i="3"/>
  <c r="I28" i="3"/>
  <c r="H28" i="3"/>
  <c r="G28" i="3"/>
  <c r="J28" i="3" s="1"/>
  <c r="D28" i="3"/>
  <c r="I27" i="3"/>
  <c r="H27" i="3"/>
  <c r="G27" i="3"/>
  <c r="J27" i="3" s="1"/>
  <c r="D27" i="3"/>
  <c r="I26" i="3"/>
  <c r="H26" i="3"/>
  <c r="G26" i="3"/>
  <c r="D26" i="3"/>
  <c r="J26" i="3" s="1"/>
  <c r="I25" i="3"/>
  <c r="H25" i="3"/>
  <c r="G25" i="3"/>
  <c r="J25" i="3" s="1"/>
  <c r="D25" i="3"/>
  <c r="I24" i="3"/>
  <c r="H24" i="3"/>
  <c r="G24" i="3"/>
  <c r="D24" i="3"/>
  <c r="J24" i="3" s="1"/>
  <c r="I23" i="3"/>
  <c r="H23" i="3"/>
  <c r="G23" i="3"/>
  <c r="J23" i="3" s="1"/>
  <c r="D23" i="3"/>
  <c r="D35" i="3" s="1"/>
  <c r="F18" i="3"/>
  <c r="I18" i="3" s="1"/>
  <c r="E18" i="3"/>
  <c r="H18" i="3" s="1"/>
  <c r="C18" i="3"/>
  <c r="B18" i="3"/>
  <c r="I17" i="3"/>
  <c r="H17" i="3"/>
  <c r="G17" i="3"/>
  <c r="J17" i="3" s="1"/>
  <c r="D17" i="3"/>
  <c r="I16" i="3"/>
  <c r="H16" i="3"/>
  <c r="G16" i="3"/>
  <c r="D16" i="3"/>
  <c r="J16" i="3" s="1"/>
  <c r="I15" i="3"/>
  <c r="H15" i="3"/>
  <c r="G15" i="3"/>
  <c r="J15" i="3" s="1"/>
  <c r="D15" i="3"/>
  <c r="I14" i="3"/>
  <c r="H14" i="3"/>
  <c r="G14" i="3"/>
  <c r="D14" i="3"/>
  <c r="J14" i="3" s="1"/>
  <c r="I13" i="3"/>
  <c r="H13" i="3"/>
  <c r="G13" i="3"/>
  <c r="J13" i="3" s="1"/>
  <c r="D13" i="3"/>
  <c r="I12" i="3"/>
  <c r="H12" i="3"/>
  <c r="G12" i="3"/>
  <c r="D12" i="3"/>
  <c r="J12" i="3" s="1"/>
  <c r="I11" i="3"/>
  <c r="H11" i="3"/>
  <c r="G11" i="3"/>
  <c r="J11" i="3" s="1"/>
  <c r="D11" i="3"/>
  <c r="I10" i="3"/>
  <c r="H10" i="3"/>
  <c r="G10" i="3"/>
  <c r="D10" i="3"/>
  <c r="J10" i="3" s="1"/>
  <c r="I9" i="3"/>
  <c r="H9" i="3"/>
  <c r="G9" i="3"/>
  <c r="J9" i="3" s="1"/>
  <c r="D9" i="3"/>
  <c r="I8" i="3"/>
  <c r="H8" i="3"/>
  <c r="G8" i="3"/>
  <c r="D8" i="3"/>
  <c r="J8" i="3" s="1"/>
  <c r="I7" i="3"/>
  <c r="H7" i="3"/>
  <c r="G7" i="3"/>
  <c r="J7" i="3" s="1"/>
  <c r="D7" i="3"/>
  <c r="I6" i="3"/>
  <c r="H6" i="3"/>
  <c r="G6" i="3"/>
  <c r="G18" i="3" s="1"/>
  <c r="J18" i="3" s="1"/>
  <c r="D6" i="3"/>
  <c r="D18" i="3" s="1"/>
  <c r="H27" i="2"/>
  <c r="I27" i="2" s="1"/>
  <c r="D27" i="2"/>
  <c r="E27" i="2" s="1"/>
  <c r="J27" i="2" s="1"/>
  <c r="H25" i="2"/>
  <c r="I25" i="2" s="1"/>
  <c r="D25" i="2"/>
  <c r="E25" i="2" s="1"/>
  <c r="J25" i="2" s="1"/>
  <c r="H23" i="2"/>
  <c r="I23" i="2" s="1"/>
  <c r="D23" i="2"/>
  <c r="E23" i="2" s="1"/>
  <c r="J23" i="2" s="1"/>
  <c r="H21" i="2"/>
  <c r="I21" i="2" s="1"/>
  <c r="F21" i="2"/>
  <c r="E21" i="2"/>
  <c r="J21" i="2" s="1"/>
  <c r="D21" i="2"/>
  <c r="I19" i="2"/>
  <c r="H19" i="2"/>
  <c r="E19" i="2"/>
  <c r="J19" i="2" s="1"/>
  <c r="D19" i="2"/>
  <c r="I17" i="2"/>
  <c r="H17" i="2"/>
  <c r="E17" i="2"/>
  <c r="J17" i="2" s="1"/>
  <c r="D17" i="2"/>
  <c r="I15" i="2"/>
  <c r="H15" i="2"/>
  <c r="E15" i="2"/>
  <c r="J15" i="2" s="1"/>
  <c r="D15" i="2"/>
  <c r="G13" i="2"/>
  <c r="D13" i="2"/>
  <c r="E13" i="2" s="1"/>
  <c r="C13" i="2"/>
  <c r="I11" i="2"/>
  <c r="H11" i="2"/>
  <c r="E11" i="2"/>
  <c r="J11" i="2" s="1"/>
  <c r="D11" i="2"/>
  <c r="I9" i="2"/>
  <c r="H9" i="2"/>
  <c r="E9" i="2"/>
  <c r="J9" i="2" s="1"/>
  <c r="D9" i="2"/>
  <c r="G8" i="2"/>
  <c r="G10" i="2" s="1"/>
  <c r="G12" i="2" s="1"/>
  <c r="F8" i="2"/>
  <c r="F10" i="2" s="1"/>
  <c r="C8" i="2"/>
  <c r="C10" i="2" s="1"/>
  <c r="C12" i="2" s="1"/>
  <c r="B8" i="2"/>
  <c r="B10" i="2" s="1"/>
  <c r="I7" i="2"/>
  <c r="H7" i="2"/>
  <c r="E7" i="2"/>
  <c r="J7" i="2" s="1"/>
  <c r="D7" i="2"/>
  <c r="H6" i="2"/>
  <c r="I6" i="2" s="1"/>
  <c r="D6" i="2"/>
  <c r="E6" i="2" s="1"/>
  <c r="H27" i="1"/>
  <c r="I27" i="1" s="1"/>
  <c r="D27" i="1"/>
  <c r="E27" i="1" s="1"/>
  <c r="J27" i="1" s="1"/>
  <c r="H25" i="1"/>
  <c r="I25" i="1" s="1"/>
  <c r="D25" i="1"/>
  <c r="E25" i="1" s="1"/>
  <c r="J25" i="1" s="1"/>
  <c r="H23" i="1"/>
  <c r="I23" i="1" s="1"/>
  <c r="D23" i="1"/>
  <c r="E23" i="1" s="1"/>
  <c r="J23" i="1" s="1"/>
  <c r="H21" i="1"/>
  <c r="I21" i="1" s="1"/>
  <c r="D21" i="1"/>
  <c r="E21" i="1" s="1"/>
  <c r="J21" i="1" s="1"/>
  <c r="H19" i="1"/>
  <c r="I19" i="1" s="1"/>
  <c r="D19" i="1"/>
  <c r="E19" i="1" s="1"/>
  <c r="J19" i="1" s="1"/>
  <c r="H17" i="1"/>
  <c r="I17" i="1" s="1"/>
  <c r="D17" i="1"/>
  <c r="E17" i="1" s="1"/>
  <c r="J17" i="1" s="1"/>
  <c r="H15" i="1"/>
  <c r="I15" i="1" s="1"/>
  <c r="D15" i="1"/>
  <c r="E15" i="1" s="1"/>
  <c r="J15" i="1" s="1"/>
  <c r="H13" i="1"/>
  <c r="I13" i="1" s="1"/>
  <c r="D13" i="1"/>
  <c r="E13" i="1" s="1"/>
  <c r="J13" i="1" s="1"/>
  <c r="H11" i="1"/>
  <c r="I11" i="1" s="1"/>
  <c r="D11" i="1"/>
  <c r="E11" i="1" s="1"/>
  <c r="J11" i="1" s="1"/>
  <c r="H9" i="1"/>
  <c r="I9" i="1" s="1"/>
  <c r="D9" i="1"/>
  <c r="E9" i="1" s="1"/>
  <c r="J9" i="1" s="1"/>
  <c r="G8" i="1"/>
  <c r="G10" i="1" s="1"/>
  <c r="G12" i="1" s="1"/>
  <c r="G14" i="1" s="1"/>
  <c r="G16" i="1" s="1"/>
  <c r="G18" i="1" s="1"/>
  <c r="G20" i="1" s="1"/>
  <c r="G22" i="1" s="1"/>
  <c r="G24" i="1" s="1"/>
  <c r="G26" i="1" s="1"/>
  <c r="G28" i="1" s="1"/>
  <c r="F8" i="1"/>
  <c r="F10" i="1" s="1"/>
  <c r="C8" i="1"/>
  <c r="C10" i="1" s="1"/>
  <c r="C12" i="1" s="1"/>
  <c r="C14" i="1" s="1"/>
  <c r="C16" i="1" s="1"/>
  <c r="C18" i="1" s="1"/>
  <c r="C20" i="1" s="1"/>
  <c r="C22" i="1" s="1"/>
  <c r="C24" i="1" s="1"/>
  <c r="C26" i="1" s="1"/>
  <c r="C28" i="1" s="1"/>
  <c r="B8" i="1"/>
  <c r="B10" i="1" s="1"/>
  <c r="H7" i="1"/>
  <c r="I7" i="1" s="1"/>
  <c r="D7" i="1"/>
  <c r="E7" i="1" s="1"/>
  <c r="H6" i="1"/>
  <c r="I6" i="1" s="1"/>
  <c r="D6" i="1"/>
  <c r="E6" i="1" s="1"/>
  <c r="J6" i="3" l="1"/>
  <c r="G35" i="3"/>
  <c r="J35" i="3" s="1"/>
  <c r="J6" i="2"/>
  <c r="B12" i="2"/>
  <c r="D10" i="2"/>
  <c r="E10" i="2" s="1"/>
  <c r="F12" i="2"/>
  <c r="H10" i="2"/>
  <c r="I10" i="2" s="1"/>
  <c r="C14" i="2"/>
  <c r="C16" i="2" s="1"/>
  <c r="C18" i="2" s="1"/>
  <c r="C20" i="2" s="1"/>
  <c r="C22" i="2" s="1"/>
  <c r="C24" i="2" s="1"/>
  <c r="C26" i="2" s="1"/>
  <c r="C28" i="2" s="1"/>
  <c r="G14" i="2"/>
  <c r="G16" i="2" s="1"/>
  <c r="G18" i="2" s="1"/>
  <c r="G20" i="2" s="1"/>
  <c r="G22" i="2" s="1"/>
  <c r="G24" i="2" s="1"/>
  <c r="G26" i="2" s="1"/>
  <c r="G28" i="2" s="1"/>
  <c r="D8" i="2"/>
  <c r="E8" i="2" s="1"/>
  <c r="H8" i="2"/>
  <c r="I8" i="2" s="1"/>
  <c r="H13" i="2"/>
  <c r="I13" i="2" s="1"/>
  <c r="J13" i="2" s="1"/>
  <c r="J6" i="1"/>
  <c r="J7" i="1"/>
  <c r="B12" i="1"/>
  <c r="D10" i="1"/>
  <c r="E10" i="1" s="1"/>
  <c r="F12" i="1"/>
  <c r="H10" i="1"/>
  <c r="I10" i="1" s="1"/>
  <c r="D8" i="1"/>
  <c r="E8" i="1" s="1"/>
  <c r="H8" i="1"/>
  <c r="I8" i="1" s="1"/>
  <c r="J8" i="2" l="1"/>
  <c r="F14" i="2"/>
  <c r="H12" i="2"/>
  <c r="I12" i="2" s="1"/>
  <c r="B14" i="2"/>
  <c r="D12" i="2"/>
  <c r="E12" i="2" s="1"/>
  <c r="J12" i="2" s="1"/>
  <c r="J10" i="2"/>
  <c r="J10" i="1"/>
  <c r="J8" i="1"/>
  <c r="F14" i="1"/>
  <c r="H12" i="1"/>
  <c r="I12" i="1" s="1"/>
  <c r="B14" i="1"/>
  <c r="D12" i="1"/>
  <c r="E12" i="1" s="1"/>
  <c r="J12" i="1" s="1"/>
  <c r="B16" i="2" l="1"/>
  <c r="D14" i="2"/>
  <c r="E14" i="2" s="1"/>
  <c r="F16" i="2"/>
  <c r="H14" i="2"/>
  <c r="I14" i="2" s="1"/>
  <c r="B16" i="1"/>
  <c r="D14" i="1"/>
  <c r="E14" i="1" s="1"/>
  <c r="F16" i="1"/>
  <c r="H14" i="1"/>
  <c r="I14" i="1" s="1"/>
  <c r="J14" i="2" l="1"/>
  <c r="F18" i="2"/>
  <c r="H16" i="2"/>
  <c r="I16" i="2" s="1"/>
  <c r="B18" i="2"/>
  <c r="D16" i="2"/>
  <c r="E16" i="2" s="1"/>
  <c r="J16" i="2" s="1"/>
  <c r="J14" i="1"/>
  <c r="F18" i="1"/>
  <c r="H16" i="1"/>
  <c r="I16" i="1" s="1"/>
  <c r="B18" i="1"/>
  <c r="D16" i="1"/>
  <c r="E16" i="1" s="1"/>
  <c r="J16" i="1" s="1"/>
  <c r="B20" i="2" l="1"/>
  <c r="D18" i="2"/>
  <c r="E18" i="2" s="1"/>
  <c r="J18" i="2" s="1"/>
  <c r="F20" i="2"/>
  <c r="H18" i="2"/>
  <c r="I18" i="2" s="1"/>
  <c r="B20" i="1"/>
  <c r="D18" i="1"/>
  <c r="E18" i="1" s="1"/>
  <c r="F20" i="1"/>
  <c r="H18" i="1"/>
  <c r="I18" i="1" s="1"/>
  <c r="H20" i="2" l="1"/>
  <c r="I20" i="2" s="1"/>
  <c r="F22" i="2"/>
  <c r="B22" i="2"/>
  <c r="D20" i="2"/>
  <c r="E20" i="2" s="1"/>
  <c r="J20" i="2" s="1"/>
  <c r="J18" i="1"/>
  <c r="F22" i="1"/>
  <c r="H20" i="1"/>
  <c r="I20" i="1" s="1"/>
  <c r="B22" i="1"/>
  <c r="D20" i="1"/>
  <c r="E20" i="1" s="1"/>
  <c r="J20" i="1" s="1"/>
  <c r="F24" i="2" l="1"/>
  <c r="H22" i="2"/>
  <c r="I22" i="2" s="1"/>
  <c r="B24" i="2"/>
  <c r="D22" i="2"/>
  <c r="E22" i="2" s="1"/>
  <c r="J22" i="2" s="1"/>
  <c r="B24" i="1"/>
  <c r="D22" i="1"/>
  <c r="E22" i="1" s="1"/>
  <c r="F24" i="1"/>
  <c r="H22" i="1"/>
  <c r="I22" i="1" s="1"/>
  <c r="B26" i="2" l="1"/>
  <c r="D24" i="2"/>
  <c r="E24" i="2" s="1"/>
  <c r="F26" i="2"/>
  <c r="H24" i="2"/>
  <c r="I24" i="2" s="1"/>
  <c r="J22" i="1"/>
  <c r="F26" i="1"/>
  <c r="H24" i="1"/>
  <c r="I24" i="1" s="1"/>
  <c r="B26" i="1"/>
  <c r="D24" i="1"/>
  <c r="E24" i="1" s="1"/>
  <c r="J24" i="1" s="1"/>
  <c r="J24" i="2" l="1"/>
  <c r="F28" i="2"/>
  <c r="H28" i="2" s="1"/>
  <c r="I28" i="2" s="1"/>
  <c r="H26" i="2"/>
  <c r="I26" i="2" s="1"/>
  <c r="B28" i="2"/>
  <c r="D28" i="2" s="1"/>
  <c r="E28" i="2" s="1"/>
  <c r="J28" i="2" s="1"/>
  <c r="D26" i="2"/>
  <c r="E26" i="2" s="1"/>
  <c r="J26" i="2" s="1"/>
  <c r="B28" i="1"/>
  <c r="D28" i="1" s="1"/>
  <c r="E28" i="1" s="1"/>
  <c r="D26" i="1"/>
  <c r="E26" i="1" s="1"/>
  <c r="F28" i="1"/>
  <c r="H28" i="1" s="1"/>
  <c r="I28" i="1" s="1"/>
  <c r="H26" i="1"/>
  <c r="I26" i="1" s="1"/>
  <c r="J26" i="1" l="1"/>
  <c r="J28" i="1"/>
</calcChain>
</file>

<file path=xl/sharedStrings.xml><?xml version="1.0" encoding="utf-8"?>
<sst xmlns="http://schemas.openxmlformats.org/spreadsheetml/2006/main" count="139" uniqueCount="43">
  <si>
    <r>
      <t xml:space="preserve">TRANSMISSION &amp; DISTRIBUTION LINE LOSSES </t>
    </r>
    <r>
      <rPr>
        <b/>
        <u/>
        <sz val="14"/>
        <rFont val="Arial"/>
        <family val="2"/>
      </rPr>
      <t>(MONTH WISE)</t>
    </r>
  </si>
  <si>
    <t>FOR THE YEAR 2016-2017</t>
  </si>
  <si>
    <t>M E P C O</t>
  </si>
  <si>
    <t>Mil. KWH</t>
  </si>
  <si>
    <t>MONTHLY/     PROGR.</t>
  </si>
  <si>
    <t xml:space="preserve">     2016-2017</t>
  </si>
  <si>
    <t xml:space="preserve">     2015-2016</t>
  </si>
  <si>
    <t>INC/ DEC</t>
  </si>
  <si>
    <t>Target</t>
  </si>
  <si>
    <t>UNITS
RECVD</t>
  </si>
  <si>
    <t>UNITS
BILLED</t>
  </si>
  <si>
    <t>UNITS
LOST</t>
  </si>
  <si>
    <t>%AGE 
LOSS</t>
  </si>
  <si>
    <t>July</t>
  </si>
  <si>
    <t>August</t>
  </si>
  <si>
    <t>Prog: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</si>
  <si>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</si>
  <si>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</si>
  <si>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</si>
  <si>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</si>
  <si>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</si>
  <si>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</si>
  <si>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</si>
  <si>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</si>
  <si>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</si>
  <si>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 xml:space="preserve">June </t>
  </si>
  <si>
    <t>(1)</t>
  </si>
  <si>
    <r>
      <t xml:space="preserve">DISTRIBUTION LINE LOSSES </t>
    </r>
    <r>
      <rPr>
        <b/>
        <u/>
        <sz val="14"/>
        <rFont val="Arial"/>
        <family val="2"/>
      </rPr>
      <t>(Month Wise)</t>
    </r>
  </si>
  <si>
    <t>Last 10 days very Hot</t>
  </si>
  <si>
    <t>(3)</t>
  </si>
  <si>
    <t>BILLING COLLECTION IN RESPECT OF PRIVATE &amp; GOVT. CONNECTIONS</t>
  </si>
  <si>
    <t>2016-17</t>
  </si>
  <si>
    <t>MONTH</t>
  </si>
  <si>
    <t xml:space="preserve">BILLING </t>
  </si>
  <si>
    <t>COLLECTION</t>
  </si>
  <si>
    <t>%AGE COLLECTION</t>
  </si>
  <si>
    <t>PVT</t>
  </si>
  <si>
    <t>GOVT.</t>
  </si>
  <si>
    <t>TOTAL</t>
  </si>
  <si>
    <t>May</t>
  </si>
  <si>
    <t>June</t>
  </si>
  <si>
    <t>2015-16</t>
  </si>
  <si>
    <t>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</si>
</sst>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0_)"/>
    <numFmt numFmtId="165" formatCode="0.0"/>
    <numFmt numFmtId="166" formatCode="_(* #,##0_);_(* \(#,##0\);_(* &quot;-&quot;??_);_(@_)"/>
    <numFmt numFmtId="167" formatCode="0.0_)"/>
    <numFmt numFmtId="168" formatCode="0.000"/>
    <numFmt numFmtId="169" formatCode="0.0000000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u/>
      <sz val="20"/>
      <name val="Arial"/>
      <family val="2"/>
    </font>
    <font>
      <b/>
      <u/>
      <sz val="14"/>
      <name val="Arial"/>
      <family val="2"/>
    </font>
    <font>
      <b/>
      <sz val="18"/>
      <color rgb="FFFF0000"/>
      <name val="Calibri"/>
      <family val="2"/>
      <scheme val="minor"/>
    </font>
    <font>
      <u/>
      <sz val="20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name val="Arial"/>
    </font>
    <font>
      <u/>
      <sz val="18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3" fillId="0" borderId="0"/>
    <xf numFmtId="0" fontId="24" fillId="0" borderId="0"/>
    <xf numFmtId="0" fontId="2" fillId="0" borderId="0"/>
  </cellStyleXfs>
  <cellXfs count="159">
    <xf numFmtId="0" fontId="0" fillId="0" borderId="0" xfId="0"/>
    <xf numFmtId="0" fontId="3" fillId="0" borderId="0" xfId="2" applyFont="1" applyAlignment="1">
      <alignment horizontal="center" vertical="center"/>
    </xf>
    <xf numFmtId="2" fontId="5" fillId="0" borderId="0" xfId="0" applyNumberFormat="1" applyFont="1"/>
    <xf numFmtId="0" fontId="6" fillId="0" borderId="0" xfId="2" applyFont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10" fillId="0" borderId="0" xfId="2" applyFont="1" applyBorder="1" applyAlignment="1">
      <alignment horizontal="right" vertical="center"/>
    </xf>
    <xf numFmtId="0" fontId="11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horizontal="center" vertical="center" wrapText="1"/>
    </xf>
    <xf numFmtId="0" fontId="8" fillId="3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/>
    </xf>
    <xf numFmtId="0" fontId="13" fillId="0" borderId="14" xfId="2" applyFont="1" applyBorder="1" applyAlignment="1">
      <alignment vertical="center"/>
    </xf>
    <xf numFmtId="164" fontId="14" fillId="0" borderId="15" xfId="2" applyNumberFormat="1" applyFont="1" applyBorder="1" applyAlignment="1" applyProtection="1">
      <alignment horizontal="center" vertical="center"/>
    </xf>
    <xf numFmtId="164" fontId="14" fillId="0" borderId="16" xfId="2" applyNumberFormat="1" applyFont="1" applyBorder="1" applyAlignment="1" applyProtection="1">
      <alignment horizontal="center" vertical="center"/>
    </xf>
    <xf numFmtId="165" fontId="14" fillId="3" borderId="17" xfId="2" applyNumberFormat="1" applyFont="1" applyFill="1" applyBorder="1" applyAlignment="1" applyProtection="1">
      <alignment horizontal="center" vertical="center"/>
    </xf>
    <xf numFmtId="165" fontId="14" fillId="0" borderId="18" xfId="2" applyNumberFormat="1" applyFont="1" applyBorder="1" applyAlignment="1" applyProtection="1">
      <alignment horizontal="center" vertical="center"/>
    </xf>
    <xf numFmtId="165" fontId="14" fillId="0" borderId="14" xfId="2" applyNumberFormat="1" applyFont="1" applyBorder="1" applyAlignment="1" applyProtection="1">
      <alignment horizontal="right" vertical="center"/>
    </xf>
    <xf numFmtId="0" fontId="15" fillId="0" borderId="19" xfId="2" applyFont="1" applyBorder="1" applyAlignment="1">
      <alignment vertical="center"/>
    </xf>
    <xf numFmtId="164" fontId="14" fillId="0" borderId="20" xfId="2" applyNumberFormat="1" applyFont="1" applyBorder="1" applyAlignment="1" applyProtection="1">
      <alignment horizontal="center" vertical="center"/>
    </xf>
    <xf numFmtId="164" fontId="14" fillId="0" borderId="21" xfId="2" applyNumberFormat="1" applyFont="1" applyBorder="1" applyAlignment="1" applyProtection="1">
      <alignment horizontal="center" vertical="center"/>
    </xf>
    <xf numFmtId="165" fontId="14" fillId="3" borderId="22" xfId="2" applyNumberFormat="1" applyFont="1" applyFill="1" applyBorder="1" applyAlignment="1" applyProtection="1">
      <alignment horizontal="center" vertical="center"/>
    </xf>
    <xf numFmtId="165" fontId="14" fillId="0" borderId="19" xfId="2" applyNumberFormat="1" applyFont="1" applyBorder="1" applyAlignment="1" applyProtection="1">
      <alignment horizontal="center" vertical="center"/>
    </xf>
    <xf numFmtId="165" fontId="14" fillId="0" borderId="19" xfId="2" applyNumberFormat="1" applyFont="1" applyBorder="1" applyAlignment="1" applyProtection="1">
      <alignment horizontal="right" vertical="center"/>
    </xf>
    <xf numFmtId="2" fontId="0" fillId="0" borderId="0" xfId="0" applyNumberFormat="1"/>
    <xf numFmtId="0" fontId="16" fillId="0" borderId="19" xfId="2" applyFont="1" applyBorder="1" applyAlignment="1">
      <alignment vertical="center"/>
    </xf>
    <xf numFmtId="164" fontId="17" fillId="0" borderId="23" xfId="2" applyNumberFormat="1" applyFont="1" applyBorder="1" applyAlignment="1" applyProtection="1">
      <alignment vertical="center"/>
    </xf>
    <xf numFmtId="164" fontId="17" fillId="0" borderId="24" xfId="2" applyNumberFormat="1" applyFont="1" applyBorder="1" applyAlignment="1" applyProtection="1">
      <alignment vertical="center"/>
    </xf>
    <xf numFmtId="164" fontId="17" fillId="0" borderId="21" xfId="2" applyNumberFormat="1" applyFont="1" applyBorder="1" applyAlignment="1" applyProtection="1">
      <alignment horizontal="center" vertical="center"/>
    </xf>
    <xf numFmtId="165" fontId="17" fillId="3" borderId="22" xfId="2" applyNumberFormat="1" applyFont="1" applyFill="1" applyBorder="1" applyAlignment="1" applyProtection="1">
      <alignment horizontal="center" vertical="center"/>
    </xf>
    <xf numFmtId="165" fontId="17" fillId="0" borderId="19" xfId="2" applyNumberFormat="1" applyFont="1" applyBorder="1" applyAlignment="1" applyProtection="1">
      <alignment horizontal="center" vertical="center"/>
    </xf>
    <xf numFmtId="165" fontId="17" fillId="0" borderId="19" xfId="2" applyNumberFormat="1" applyFont="1" applyBorder="1" applyAlignment="1" applyProtection="1">
      <alignment horizontal="right" vertical="center"/>
    </xf>
    <xf numFmtId="165" fontId="18" fillId="0" borderId="19" xfId="2" applyNumberFormat="1" applyFont="1" applyBorder="1" applyAlignment="1" applyProtection="1">
      <alignment horizontal="right" vertical="center"/>
    </xf>
    <xf numFmtId="164" fontId="16" fillId="0" borderId="23" xfId="2" applyNumberFormat="1" applyFont="1" applyBorder="1" applyAlignment="1" applyProtection="1">
      <alignment horizontal="center" vertical="center"/>
    </xf>
    <xf numFmtId="164" fontId="16" fillId="0" borderId="24" xfId="2" applyNumberFormat="1" applyFont="1" applyBorder="1" applyAlignment="1" applyProtection="1">
      <alignment horizontal="center" vertical="center"/>
    </xf>
    <xf numFmtId="164" fontId="16" fillId="0" borderId="21" xfId="2" applyNumberFormat="1" applyFont="1" applyBorder="1" applyAlignment="1" applyProtection="1">
      <alignment horizontal="center" vertical="center"/>
    </xf>
    <xf numFmtId="165" fontId="16" fillId="3" borderId="22" xfId="2" applyNumberFormat="1" applyFont="1" applyFill="1" applyBorder="1" applyAlignment="1" applyProtection="1">
      <alignment horizontal="center" vertical="center"/>
    </xf>
    <xf numFmtId="165" fontId="19" fillId="0" borderId="19" xfId="2" applyNumberFormat="1" applyFont="1" applyBorder="1" applyAlignment="1" applyProtection="1">
      <alignment horizontal="right" vertical="center"/>
    </xf>
    <xf numFmtId="164" fontId="14" fillId="0" borderId="20" xfId="2" applyNumberFormat="1" applyFont="1" applyFill="1" applyBorder="1" applyAlignment="1" applyProtection="1">
      <alignment horizontal="center" vertical="center"/>
    </xf>
    <xf numFmtId="164" fontId="14" fillId="0" borderId="21" xfId="2" applyNumberFormat="1" applyFont="1" applyFill="1" applyBorder="1" applyAlignment="1" applyProtection="1">
      <alignment horizontal="center" vertical="center"/>
    </xf>
    <xf numFmtId="164" fontId="18" fillId="0" borderId="20" xfId="2" applyNumberFormat="1" applyFont="1" applyFill="1" applyBorder="1" applyAlignment="1" applyProtection="1">
      <alignment horizontal="center" vertical="center"/>
    </xf>
    <xf numFmtId="164" fontId="18" fillId="0" borderId="21" xfId="2" applyNumberFormat="1" applyFont="1" applyFill="1" applyBorder="1" applyAlignment="1" applyProtection="1">
      <alignment horizontal="center" vertical="center"/>
    </xf>
    <xf numFmtId="165" fontId="18" fillId="3" borderId="22" xfId="2" applyNumberFormat="1" applyFont="1" applyFill="1" applyBorder="1" applyAlignment="1" applyProtection="1">
      <alignment horizontal="center" vertical="center"/>
    </xf>
    <xf numFmtId="165" fontId="19" fillId="0" borderId="19" xfId="2" applyNumberFormat="1" applyFont="1" applyBorder="1" applyAlignment="1" applyProtection="1">
      <alignment horizontal="center" vertical="center"/>
    </xf>
    <xf numFmtId="165" fontId="18" fillId="0" borderId="19" xfId="2" applyNumberFormat="1" applyFont="1" applyFill="1" applyBorder="1" applyAlignment="1" applyProtection="1">
      <alignment horizontal="right" vertical="center"/>
    </xf>
    <xf numFmtId="164" fontId="17" fillId="0" borderId="23" xfId="2" applyNumberFormat="1" applyFont="1" applyFill="1" applyBorder="1" applyAlignment="1" applyProtection="1">
      <alignment horizontal="center" vertical="center"/>
    </xf>
    <xf numFmtId="164" fontId="17" fillId="0" borderId="25" xfId="2" applyNumberFormat="1" applyFont="1" applyFill="1" applyBorder="1" applyAlignment="1" applyProtection="1">
      <alignment horizontal="center" vertical="center"/>
    </xf>
    <xf numFmtId="164" fontId="17" fillId="0" borderId="21" xfId="2" applyNumberFormat="1" applyFont="1" applyFill="1" applyBorder="1" applyAlignment="1" applyProtection="1">
      <alignment horizontal="center" vertical="center"/>
    </xf>
    <xf numFmtId="164" fontId="19" fillId="0" borderId="23" xfId="2" applyNumberFormat="1" applyFont="1" applyFill="1" applyBorder="1" applyAlignment="1" applyProtection="1">
      <alignment horizontal="center" vertical="center"/>
    </xf>
    <xf numFmtId="164" fontId="19" fillId="0" borderId="25" xfId="2" applyNumberFormat="1" applyFont="1" applyFill="1" applyBorder="1" applyAlignment="1" applyProtection="1">
      <alignment horizontal="center" vertical="center"/>
    </xf>
    <xf numFmtId="164" fontId="19" fillId="0" borderId="21" xfId="2" applyNumberFormat="1" applyFont="1" applyFill="1" applyBorder="1" applyAlignment="1" applyProtection="1">
      <alignment horizontal="center" vertical="center"/>
    </xf>
    <xf numFmtId="165" fontId="19" fillId="3" borderId="22" xfId="2" applyNumberFormat="1" applyFont="1" applyFill="1" applyBorder="1" applyAlignment="1" applyProtection="1">
      <alignment horizontal="center" vertical="center"/>
    </xf>
    <xf numFmtId="165" fontId="19" fillId="0" borderId="19" xfId="2" applyNumberFormat="1" applyFont="1" applyFill="1" applyBorder="1" applyAlignment="1" applyProtection="1">
      <alignment horizontal="right" vertical="center"/>
    </xf>
    <xf numFmtId="164" fontId="14" fillId="2" borderId="20" xfId="2" applyNumberFormat="1" applyFont="1" applyFill="1" applyBorder="1" applyAlignment="1" applyProtection="1">
      <alignment horizontal="right" vertical="center"/>
    </xf>
    <xf numFmtId="165" fontId="18" fillId="0" borderId="19" xfId="2" applyNumberFormat="1" applyFont="1" applyFill="1" applyBorder="1" applyAlignment="1" applyProtection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165" fontId="19" fillId="0" borderId="19" xfId="2" applyNumberFormat="1" applyFont="1" applyFill="1" applyBorder="1" applyAlignment="1" applyProtection="1">
      <alignment horizontal="center" vertical="center"/>
    </xf>
    <xf numFmtId="164" fontId="17" fillId="0" borderId="24" xfId="2" applyNumberFormat="1" applyFont="1" applyFill="1" applyBorder="1" applyAlignment="1" applyProtection="1">
      <alignment horizontal="center" vertical="center"/>
    </xf>
    <xf numFmtId="2" fontId="14" fillId="0" borderId="21" xfId="2" applyNumberFormat="1" applyFont="1" applyFill="1" applyBorder="1" applyAlignment="1" applyProtection="1">
      <alignment horizontal="center" vertical="center"/>
    </xf>
    <xf numFmtId="165" fontId="14" fillId="0" borderId="19" xfId="2" applyNumberFormat="1" applyFont="1" applyFill="1" applyBorder="1" applyAlignment="1" applyProtection="1">
      <alignment horizontal="center" vertical="center"/>
    </xf>
    <xf numFmtId="165" fontId="14" fillId="0" borderId="19" xfId="2" applyNumberFormat="1" applyFont="1" applyFill="1" applyBorder="1" applyAlignment="1" applyProtection="1">
      <alignment horizontal="right" vertical="center"/>
    </xf>
    <xf numFmtId="165" fontId="17" fillId="0" borderId="19" xfId="2" applyNumberFormat="1" applyFont="1" applyFill="1" applyBorder="1" applyAlignment="1" applyProtection="1">
      <alignment horizontal="center" vertical="center"/>
    </xf>
    <xf numFmtId="165" fontId="17" fillId="0" borderId="19" xfId="2" applyNumberFormat="1" applyFont="1" applyFill="1" applyBorder="1" applyAlignment="1" applyProtection="1">
      <alignment horizontal="right" vertical="center"/>
    </xf>
    <xf numFmtId="164" fontId="17" fillId="0" borderId="23" xfId="2" applyNumberFormat="1" applyFont="1" applyBorder="1" applyAlignment="1" applyProtection="1">
      <alignment horizontal="center" vertical="center"/>
    </xf>
    <xf numFmtId="164" fontId="17" fillId="0" borderId="25" xfId="2" applyNumberFormat="1" applyFont="1" applyBorder="1" applyAlignment="1" applyProtection="1">
      <alignment horizontal="center" vertical="center"/>
    </xf>
    <xf numFmtId="164" fontId="18" fillId="0" borderId="20" xfId="2" applyNumberFormat="1" applyFont="1" applyBorder="1" applyAlignment="1" applyProtection="1">
      <alignment horizontal="center" vertical="center"/>
    </xf>
    <xf numFmtId="164" fontId="18" fillId="0" borderId="21" xfId="2" applyNumberFormat="1" applyFont="1" applyBorder="1" applyAlignment="1" applyProtection="1">
      <alignment horizontal="center" vertical="center"/>
    </xf>
    <xf numFmtId="165" fontId="18" fillId="0" borderId="19" xfId="2" applyNumberFormat="1" applyFont="1" applyBorder="1" applyAlignment="1" applyProtection="1">
      <alignment horizontal="center" vertical="center"/>
    </xf>
    <xf numFmtId="164" fontId="19" fillId="0" borderId="23" xfId="2" applyNumberFormat="1" applyFont="1" applyBorder="1" applyAlignment="1" applyProtection="1">
      <alignment horizontal="center" vertical="center"/>
    </xf>
    <xf numFmtId="164" fontId="19" fillId="0" borderId="24" xfId="2" applyNumberFormat="1" applyFont="1" applyBorder="1" applyAlignment="1" applyProtection="1">
      <alignment horizontal="center" vertical="center"/>
    </xf>
    <xf numFmtId="164" fontId="19" fillId="0" borderId="21" xfId="2" applyNumberFormat="1" applyFont="1" applyBorder="1" applyAlignment="1" applyProtection="1">
      <alignment horizontal="center" vertical="center"/>
    </xf>
    <xf numFmtId="164" fontId="14" fillId="0" borderId="23" xfId="2" applyNumberFormat="1" applyFont="1" applyBorder="1" applyAlignment="1" applyProtection="1">
      <alignment horizontal="center" vertical="center"/>
    </xf>
    <xf numFmtId="164" fontId="14" fillId="0" borderId="25" xfId="2" applyNumberFormat="1" applyFont="1" applyBorder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164" fontId="19" fillId="0" borderId="25" xfId="2" applyNumberFormat="1" applyFont="1" applyBorder="1" applyAlignment="1" applyProtection="1">
      <alignment horizontal="center" vertical="center"/>
    </xf>
    <xf numFmtId="166" fontId="1" fillId="0" borderId="0" xfId="1" applyNumberFormat="1" applyFont="1"/>
    <xf numFmtId="0" fontId="11" fillId="0" borderId="19" xfId="2" applyFont="1" applyBorder="1" applyAlignment="1">
      <alignment vertical="center"/>
    </xf>
    <xf numFmtId="164" fontId="14" fillId="2" borderId="20" xfId="2" applyNumberFormat="1" applyFont="1" applyFill="1" applyBorder="1" applyAlignment="1" applyProtection="1">
      <alignment horizontal="center" vertical="center"/>
    </xf>
    <xf numFmtId="164" fontId="14" fillId="2" borderId="21" xfId="2" applyNumberFormat="1" applyFont="1" applyFill="1" applyBorder="1" applyAlignment="1" applyProtection="1">
      <alignment horizontal="center" vertical="center"/>
    </xf>
    <xf numFmtId="0" fontId="21" fillId="0" borderId="26" xfId="2" applyFont="1" applyBorder="1" applyAlignment="1">
      <alignment vertical="center"/>
    </xf>
    <xf numFmtId="164" fontId="17" fillId="2" borderId="27" xfId="2" applyNumberFormat="1" applyFont="1" applyFill="1" applyBorder="1" applyAlignment="1" applyProtection="1">
      <alignment horizontal="center" vertical="center"/>
    </xf>
    <xf numFmtId="164" fontId="17" fillId="2" borderId="28" xfId="2" applyNumberFormat="1" applyFont="1" applyFill="1" applyBorder="1" applyAlignment="1" applyProtection="1">
      <alignment horizontal="center" vertical="center"/>
    </xf>
    <xf numFmtId="165" fontId="17" fillId="3" borderId="8" xfId="2" applyNumberFormat="1" applyFont="1" applyFill="1" applyBorder="1" applyAlignment="1" applyProtection="1">
      <alignment horizontal="center" vertical="center"/>
    </xf>
    <xf numFmtId="165" fontId="17" fillId="0" borderId="29" xfId="2" applyNumberFormat="1" applyFont="1" applyBorder="1" applyAlignment="1" applyProtection="1">
      <alignment horizontal="center" vertical="center"/>
    </xf>
    <xf numFmtId="165" fontId="17" fillId="0" borderId="26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167" fontId="13" fillId="0" borderId="0" xfId="2" applyNumberFormat="1" applyFont="1" applyAlignment="1" applyProtection="1">
      <alignment vertical="center"/>
    </xf>
    <xf numFmtId="0" fontId="22" fillId="0" borderId="0" xfId="2" quotePrefix="1" applyFont="1" applyAlignment="1">
      <alignment horizontal="center" vertical="center"/>
    </xf>
    <xf numFmtId="168" fontId="0" fillId="0" borderId="0" xfId="0" applyNumberFormat="1"/>
    <xf numFmtId="0" fontId="25" fillId="0" borderId="0" xfId="2" applyFont="1" applyAlignment="1">
      <alignment horizontal="center" vertical="center"/>
    </xf>
    <xf numFmtId="0" fontId="11" fillId="0" borderId="30" xfId="2" applyFont="1" applyBorder="1" applyAlignment="1">
      <alignment horizontal="center" vertical="center" wrapText="1"/>
    </xf>
    <xf numFmtId="0" fontId="12" fillId="0" borderId="30" xfId="2" applyFont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8" fillId="2" borderId="32" xfId="2" applyFont="1" applyFill="1" applyBorder="1" applyAlignment="1">
      <alignment horizontal="center" vertical="center" wrapText="1"/>
    </xf>
    <xf numFmtId="164" fontId="15" fillId="2" borderId="16" xfId="2" applyNumberFormat="1" applyFont="1" applyFill="1" applyBorder="1" applyAlignment="1" applyProtection="1">
      <alignment horizontal="right" vertical="center"/>
    </xf>
    <xf numFmtId="164" fontId="15" fillId="0" borderId="16" xfId="2" applyNumberFormat="1" applyFont="1" applyBorder="1" applyAlignment="1" applyProtection="1">
      <alignment horizontal="center" vertical="center"/>
    </xf>
    <xf numFmtId="164" fontId="16" fillId="0" borderId="23" xfId="2" applyNumberFormat="1" applyFont="1" applyBorder="1" applyAlignment="1" applyProtection="1">
      <alignment vertical="center"/>
    </xf>
    <xf numFmtId="164" fontId="16" fillId="0" borderId="25" xfId="2" applyNumberFormat="1" applyFont="1" applyBorder="1" applyAlignment="1" applyProtection="1">
      <alignment vertical="center"/>
    </xf>
    <xf numFmtId="164" fontId="21" fillId="0" borderId="23" xfId="2" applyNumberFormat="1" applyFont="1" applyBorder="1" applyAlignment="1" applyProtection="1">
      <alignment horizontal="center" vertical="center"/>
    </xf>
    <xf numFmtId="164" fontId="21" fillId="0" borderId="24" xfId="2" applyNumberFormat="1" applyFont="1" applyBorder="1" applyAlignment="1" applyProtection="1">
      <alignment horizontal="center" vertical="center"/>
    </xf>
    <xf numFmtId="164" fontId="21" fillId="0" borderId="21" xfId="2" applyNumberFormat="1" applyFont="1" applyBorder="1" applyAlignment="1" applyProtection="1">
      <alignment horizontal="center" vertical="center"/>
    </xf>
    <xf numFmtId="165" fontId="21" fillId="3" borderId="22" xfId="2" applyNumberFormat="1" applyFont="1" applyFill="1" applyBorder="1" applyAlignment="1" applyProtection="1">
      <alignment horizontal="center" vertical="center"/>
    </xf>
    <xf numFmtId="164" fontId="14" fillId="2" borderId="21" xfId="2" applyNumberFormat="1" applyFont="1" applyFill="1" applyBorder="1" applyAlignment="1" applyProtection="1">
      <alignment horizontal="right" vertical="center"/>
    </xf>
    <xf numFmtId="164" fontId="17" fillId="0" borderId="20" xfId="2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7" fillId="0" borderId="24" xfId="2" applyNumberFormat="1" applyFont="1" applyBorder="1" applyAlignment="1" applyProtection="1">
      <alignment horizontal="center" vertical="center"/>
    </xf>
    <xf numFmtId="169" fontId="0" fillId="0" borderId="0" xfId="0" applyNumberFormat="1"/>
    <xf numFmtId="165" fontId="0" fillId="0" borderId="0" xfId="0" applyNumberFormat="1"/>
    <xf numFmtId="164" fontId="18" fillId="2" borderId="20" xfId="2" applyNumberFormat="1" applyFont="1" applyFill="1" applyBorder="1" applyAlignment="1" applyProtection="1">
      <alignment horizontal="center" vertical="center"/>
    </xf>
    <xf numFmtId="164" fontId="18" fillId="2" borderId="21" xfId="2" applyNumberFormat="1" applyFont="1" applyFill="1" applyBorder="1" applyAlignment="1" applyProtection="1">
      <alignment horizontal="center" vertical="center"/>
    </xf>
    <xf numFmtId="164" fontId="19" fillId="2" borderId="33" xfId="2" applyNumberFormat="1" applyFont="1" applyFill="1" applyBorder="1" applyAlignment="1" applyProtection="1">
      <alignment horizontal="center" vertical="center"/>
    </xf>
    <xf numFmtId="164" fontId="19" fillId="2" borderId="34" xfId="2" applyNumberFormat="1" applyFont="1" applyFill="1" applyBorder="1" applyAlignment="1" applyProtection="1">
      <alignment horizontal="center" vertical="center"/>
    </xf>
    <xf numFmtId="164" fontId="19" fillId="2" borderId="28" xfId="2" applyNumberFormat="1" applyFont="1" applyFill="1" applyBorder="1" applyAlignment="1" applyProtection="1">
      <alignment horizontal="center" vertical="center"/>
    </xf>
    <xf numFmtId="165" fontId="19" fillId="3" borderId="8" xfId="2" applyNumberFormat="1" applyFont="1" applyFill="1" applyBorder="1" applyAlignment="1" applyProtection="1">
      <alignment horizontal="center" vertical="center"/>
    </xf>
    <xf numFmtId="165" fontId="19" fillId="0" borderId="29" xfId="2" applyNumberFormat="1" applyFont="1" applyBorder="1" applyAlignment="1" applyProtection="1">
      <alignment horizontal="center" vertical="center"/>
    </xf>
    <xf numFmtId="165" fontId="19" fillId="0" borderId="26" xfId="2" applyNumberFormat="1" applyFont="1" applyBorder="1" applyAlignment="1" applyProtection="1">
      <alignment horizontal="right" vertical="center"/>
    </xf>
    <xf numFmtId="2" fontId="4" fillId="0" borderId="0" xfId="5" applyNumberFormat="1" applyFont="1" applyAlignment="1">
      <alignment horizontal="center" vertical="center" wrapText="1"/>
    </xf>
    <xf numFmtId="2" fontId="4" fillId="0" borderId="0" xfId="5" applyNumberFormat="1" applyFont="1" applyAlignment="1">
      <alignment horizontal="center" vertical="center" wrapText="1"/>
    </xf>
    <xf numFmtId="2" fontId="26" fillId="0" borderId="35" xfId="5" applyNumberFormat="1" applyFont="1" applyBorder="1" applyAlignment="1">
      <alignment horizontal="center" vertical="center"/>
    </xf>
    <xf numFmtId="2" fontId="16" fillId="0" borderId="36" xfId="5" applyNumberFormat="1" applyFont="1" applyBorder="1" applyAlignment="1">
      <alignment horizontal="center" vertical="center"/>
    </xf>
    <xf numFmtId="2" fontId="16" fillId="0" borderId="37" xfId="5" applyNumberFormat="1" applyFont="1" applyBorder="1" applyAlignment="1">
      <alignment horizontal="center" vertical="center" wrapText="1"/>
    </xf>
    <xf numFmtId="2" fontId="16" fillId="0" borderId="38" xfId="5" applyNumberFormat="1" applyFont="1" applyBorder="1" applyAlignment="1">
      <alignment horizontal="center" vertical="center" wrapText="1"/>
    </xf>
    <xf numFmtId="2" fontId="16" fillId="0" borderId="39" xfId="5" applyNumberFormat="1" applyFont="1" applyBorder="1" applyAlignment="1">
      <alignment horizontal="center" vertical="center"/>
    </xf>
    <xf numFmtId="2" fontId="27" fillId="0" borderId="40" xfId="5" applyNumberFormat="1" applyFont="1" applyBorder="1" applyAlignment="1">
      <alignment horizontal="center" vertical="center"/>
    </xf>
    <xf numFmtId="2" fontId="27" fillId="0" borderId="41" xfId="5" applyNumberFormat="1" applyFont="1" applyBorder="1" applyAlignment="1">
      <alignment horizontal="center" vertical="center"/>
    </xf>
    <xf numFmtId="2" fontId="13" fillId="0" borderId="36" xfId="5" applyNumberFormat="1" applyFont="1" applyBorder="1" applyAlignment="1">
      <alignment vertical="center"/>
    </xf>
    <xf numFmtId="2" fontId="13" fillId="0" borderId="37" xfId="5" applyNumberFormat="1" applyFont="1" applyBorder="1" applyAlignment="1">
      <alignment horizontal="center" vertical="center"/>
    </xf>
    <xf numFmtId="2" fontId="13" fillId="0" borderId="38" xfId="5" applyNumberFormat="1" applyFont="1" applyBorder="1" applyAlignment="1">
      <alignment horizontal="center" vertical="center"/>
    </xf>
    <xf numFmtId="2" fontId="13" fillId="0" borderId="42" xfId="5" applyNumberFormat="1" applyFont="1" applyBorder="1" applyAlignment="1">
      <alignment vertical="center"/>
    </xf>
    <xf numFmtId="2" fontId="8" fillId="0" borderId="43" xfId="5" applyNumberFormat="1" applyFont="1" applyBorder="1" applyAlignment="1">
      <alignment horizontal="center" vertical="center"/>
    </xf>
    <xf numFmtId="2" fontId="8" fillId="4" borderId="43" xfId="5" applyNumberFormat="1" applyFont="1" applyFill="1" applyBorder="1" applyAlignment="1">
      <alignment horizontal="center" vertical="center"/>
    </xf>
    <xf numFmtId="2" fontId="8" fillId="4" borderId="44" xfId="5" applyNumberFormat="1" applyFont="1" applyFill="1" applyBorder="1" applyAlignment="1">
      <alignment horizontal="center" vertical="center"/>
    </xf>
    <xf numFmtId="2" fontId="13" fillId="0" borderId="43" xfId="5" applyNumberFormat="1" applyFont="1" applyBorder="1" applyAlignment="1">
      <alignment horizontal="center" vertical="center"/>
    </xf>
    <xf numFmtId="2" fontId="13" fillId="4" borderId="43" xfId="5" applyNumberFormat="1" applyFont="1" applyFill="1" applyBorder="1" applyAlignment="1">
      <alignment horizontal="center" vertical="center"/>
    </xf>
    <xf numFmtId="2" fontId="13" fillId="4" borderId="44" xfId="5" applyNumberFormat="1" applyFont="1" applyFill="1" applyBorder="1" applyAlignment="1">
      <alignment horizontal="center" vertical="center"/>
    </xf>
    <xf numFmtId="2" fontId="13" fillId="0" borderId="43" xfId="5" applyNumberFormat="1" applyFont="1" applyFill="1" applyBorder="1" applyAlignment="1">
      <alignment horizontal="center" vertical="center"/>
    </xf>
    <xf numFmtId="2" fontId="8" fillId="0" borderId="39" xfId="5" applyNumberFormat="1" applyFont="1" applyBorder="1" applyAlignment="1">
      <alignment vertical="center"/>
    </xf>
    <xf numFmtId="2" fontId="13" fillId="0" borderId="40" xfId="5" applyNumberFormat="1" applyFont="1" applyBorder="1" applyAlignment="1">
      <alignment horizontal="center" vertical="center"/>
    </xf>
    <xf numFmtId="2" fontId="13" fillId="0" borderId="40" xfId="5" applyNumberFormat="1" applyFont="1" applyFill="1" applyBorder="1" applyAlignment="1">
      <alignment horizontal="center" vertical="center"/>
    </xf>
    <xf numFmtId="2" fontId="13" fillId="4" borderId="40" xfId="5" applyNumberFormat="1" applyFont="1" applyFill="1" applyBorder="1" applyAlignment="1">
      <alignment horizontal="center" vertical="center"/>
    </xf>
    <xf numFmtId="2" fontId="27" fillId="5" borderId="45" xfId="5" applyNumberFormat="1" applyFont="1" applyFill="1" applyBorder="1" applyAlignment="1">
      <alignment vertical="center"/>
    </xf>
    <xf numFmtId="2" fontId="27" fillId="5" borderId="46" xfId="5" applyNumberFormat="1" applyFont="1" applyFill="1" applyBorder="1" applyAlignment="1">
      <alignment horizontal="center" vertical="center"/>
    </xf>
    <xf numFmtId="2" fontId="27" fillId="5" borderId="47" xfId="5" applyNumberFormat="1" applyFont="1" applyFill="1" applyBorder="1" applyAlignment="1">
      <alignment horizontal="center" vertical="center"/>
    </xf>
    <xf numFmtId="1" fontId="0" fillId="0" borderId="0" xfId="0" applyNumberFormat="1"/>
    <xf numFmtId="2" fontId="27" fillId="0" borderId="0" xfId="5" applyNumberFormat="1" applyFont="1" applyBorder="1" applyAlignment="1">
      <alignment vertical="center"/>
    </xf>
    <xf numFmtId="2" fontId="27" fillId="0" borderId="0" xfId="5" applyNumberFormat="1" applyFont="1" applyBorder="1" applyAlignment="1">
      <alignment horizontal="center" vertical="center"/>
    </xf>
    <xf numFmtId="2" fontId="13" fillId="0" borderId="0" xfId="5" applyNumberFormat="1" applyFont="1" applyAlignment="1">
      <alignment vertical="center"/>
    </xf>
    <xf numFmtId="2" fontId="13" fillId="0" borderId="0" xfId="5" quotePrefix="1" applyNumberFormat="1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3"/>
    <cellStyle name="Normal 3" xfId="4"/>
    <cellStyle name="Normal_REGIONAL LOSSES  01" xfId="2"/>
    <cellStyle name="Normal_WER2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view="pageBreakPreview" zoomScale="115" zoomScaleNormal="100" zoomScaleSheetLayoutView="115" workbookViewId="0">
      <selection activeCell="D10" sqref="D10"/>
    </sheetView>
  </sheetViews>
  <sheetFormatPr defaultRowHeight="15" x14ac:dyDescent="0.25"/>
  <cols>
    <col min="1" max="1" width="15.140625" customWidth="1"/>
    <col min="2" max="7" width="12" customWidth="1"/>
    <col min="8" max="10" width="9.7109375" customWidth="1"/>
  </cols>
  <sheetData>
    <row r="1" spans="1:10" ht="18" x14ac:dyDescent="0.25">
      <c r="A1" s="127" t="s">
        <v>30</v>
      </c>
      <c r="B1" s="127"/>
      <c r="C1" s="127"/>
      <c r="D1" s="127"/>
      <c r="E1" s="127"/>
      <c r="F1" s="127"/>
      <c r="G1" s="127"/>
      <c r="H1" s="127"/>
      <c r="I1" s="127"/>
      <c r="J1" s="127"/>
    </row>
    <row r="2" spans="1:10" ht="11.25" customHeight="1" x14ac:dyDescent="0.2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7.25" customHeight="1" thickBot="1" x14ac:dyDescent="0.3">
      <c r="A3" s="129" t="s">
        <v>31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ht="18" x14ac:dyDescent="0.25">
      <c r="A4" s="130" t="s">
        <v>32</v>
      </c>
      <c r="B4" s="131" t="s">
        <v>33</v>
      </c>
      <c r="C4" s="131"/>
      <c r="D4" s="131"/>
      <c r="E4" s="131" t="s">
        <v>34</v>
      </c>
      <c r="F4" s="131"/>
      <c r="G4" s="131"/>
      <c r="H4" s="131" t="s">
        <v>35</v>
      </c>
      <c r="I4" s="131"/>
      <c r="J4" s="132"/>
    </row>
    <row r="5" spans="1:10" ht="16.5" thickBot="1" x14ac:dyDescent="0.3">
      <c r="A5" s="133"/>
      <c r="B5" s="134" t="s">
        <v>36</v>
      </c>
      <c r="C5" s="134" t="s">
        <v>37</v>
      </c>
      <c r="D5" s="134" t="s">
        <v>38</v>
      </c>
      <c r="E5" s="134" t="s">
        <v>36</v>
      </c>
      <c r="F5" s="134" t="s">
        <v>37</v>
      </c>
      <c r="G5" s="134" t="s">
        <v>38</v>
      </c>
      <c r="H5" s="134" t="s">
        <v>36</v>
      </c>
      <c r="I5" s="134" t="s">
        <v>37</v>
      </c>
      <c r="J5" s="135" t="s">
        <v>38</v>
      </c>
    </row>
    <row r="6" spans="1:10" x14ac:dyDescent="0.25">
      <c r="A6" s="136" t="s">
        <v>13</v>
      </c>
      <c r="B6" s="137">
        <v>15909.447410000001</v>
      </c>
      <c r="C6" s="137">
        <v>807.46288400000003</v>
      </c>
      <c r="D6" s="137">
        <f>SUM(B6:C6)</f>
        <v>16716.910294000001</v>
      </c>
      <c r="E6" s="137">
        <v>15406.157305000001</v>
      </c>
      <c r="F6" s="137">
        <v>525.21428800000001</v>
      </c>
      <c r="G6" s="137">
        <f>SUM(E6:F6)</f>
        <v>15931.371593</v>
      </c>
      <c r="H6" s="137">
        <f t="shared" ref="H6:J17" si="0">E6/B6*100</f>
        <v>96.83653308609793</v>
      </c>
      <c r="I6" s="137">
        <f t="shared" si="0"/>
        <v>65.045006824115532</v>
      </c>
      <c r="J6" s="138">
        <f t="shared" si="0"/>
        <v>95.300933682213113</v>
      </c>
    </row>
    <row r="7" spans="1:10" x14ac:dyDescent="0.25">
      <c r="A7" s="139" t="s">
        <v>14</v>
      </c>
      <c r="B7" s="140">
        <v>14249.613976000001</v>
      </c>
      <c r="C7" s="140">
        <v>768.41682400000002</v>
      </c>
      <c r="D7" s="140">
        <f>B7+C7</f>
        <v>15018.0308</v>
      </c>
      <c r="E7" s="140">
        <v>13472.529848</v>
      </c>
      <c r="F7" s="140">
        <v>457.85240700000003</v>
      </c>
      <c r="G7" s="140">
        <f>E7+F7</f>
        <v>13930.382255</v>
      </c>
      <c r="H7" s="141">
        <f t="shared" si="0"/>
        <v>94.546630320591078</v>
      </c>
      <c r="I7" s="141">
        <f t="shared" si="0"/>
        <v>59.583860308607719</v>
      </c>
      <c r="J7" s="142">
        <f t="shared" si="0"/>
        <v>92.757715312449619</v>
      </c>
    </row>
    <row r="8" spans="1:10" x14ac:dyDescent="0.25">
      <c r="A8" s="139" t="s">
        <v>16</v>
      </c>
      <c r="B8" s="143">
        <v>14632.173053</v>
      </c>
      <c r="C8" s="143">
        <v>829.80592899999999</v>
      </c>
      <c r="D8" s="143">
        <f>B8+C8</f>
        <v>15461.978982000001</v>
      </c>
      <c r="E8" s="143">
        <v>13139.877044000001</v>
      </c>
      <c r="F8" s="143">
        <v>760.88255700000002</v>
      </c>
      <c r="G8" s="143">
        <f>E8+F8</f>
        <v>13900.759601000002</v>
      </c>
      <c r="H8" s="144">
        <f>E8/B8*100</f>
        <v>89.801268727517964</v>
      </c>
      <c r="I8" s="144">
        <f>F8/C8*100</f>
        <v>91.69403717287733</v>
      </c>
      <c r="J8" s="145">
        <f>G8/D8*100</f>
        <v>89.902848899112556</v>
      </c>
    </row>
    <row r="9" spans="1:10" x14ac:dyDescent="0.25">
      <c r="A9" s="139" t="s">
        <v>17</v>
      </c>
      <c r="B9" s="143">
        <v>9031.6507870000005</v>
      </c>
      <c r="C9" s="143">
        <v>697.493337</v>
      </c>
      <c r="D9" s="143">
        <f>SUM(B9:C9)</f>
        <v>9729.1441240000004</v>
      </c>
      <c r="E9" s="143">
        <v>12623.649996</v>
      </c>
      <c r="F9" s="143">
        <v>386.88776899999999</v>
      </c>
      <c r="G9" s="143">
        <f>SUM(E9:F9)</f>
        <v>13010.537765000001</v>
      </c>
      <c r="H9" s="144">
        <f t="shared" si="0"/>
        <v>139.77123666218648</v>
      </c>
      <c r="I9" s="144">
        <f t="shared" si="0"/>
        <v>55.468310373264544</v>
      </c>
      <c r="J9" s="145">
        <f t="shared" si="0"/>
        <v>133.72746460714268</v>
      </c>
    </row>
    <row r="10" spans="1:10" x14ac:dyDescent="0.25">
      <c r="A10" s="139" t="s">
        <v>18</v>
      </c>
      <c r="B10" s="140">
        <v>9261.8113790000007</v>
      </c>
      <c r="C10" s="140">
        <v>473.65313700000002</v>
      </c>
      <c r="D10" s="140">
        <f t="shared" ref="D10:D15" si="1">B10+C10</f>
        <v>9735.464516</v>
      </c>
      <c r="E10" s="140">
        <v>9784.5022769999996</v>
      </c>
      <c r="F10" s="140">
        <v>673.61300900000003</v>
      </c>
      <c r="G10" s="140">
        <f t="shared" ref="G10:G15" si="2">E10+F10</f>
        <v>10458.115286</v>
      </c>
      <c r="H10" s="141">
        <f t="shared" si="0"/>
        <v>105.64350618481753</v>
      </c>
      <c r="I10" s="141">
        <f t="shared" si="0"/>
        <v>142.21652014520492</v>
      </c>
      <c r="J10" s="142">
        <f t="shared" si="0"/>
        <v>107.422868922303</v>
      </c>
    </row>
    <row r="11" spans="1:10" x14ac:dyDescent="0.25">
      <c r="A11" s="139" t="s">
        <v>19</v>
      </c>
      <c r="B11" s="143">
        <v>8878.9124950000005</v>
      </c>
      <c r="C11" s="143">
        <v>576.36747200000002</v>
      </c>
      <c r="D11" s="143">
        <f t="shared" si="1"/>
        <v>9455.2799670000004</v>
      </c>
      <c r="E11" s="143">
        <v>8335.2647180000004</v>
      </c>
      <c r="F11" s="143">
        <v>705.57342500000004</v>
      </c>
      <c r="G11" s="143">
        <f t="shared" si="2"/>
        <v>9040.8381430000009</v>
      </c>
      <c r="H11" s="144">
        <f t="shared" si="0"/>
        <v>93.877090496092336</v>
      </c>
      <c r="I11" s="144">
        <f t="shared" si="0"/>
        <v>122.41728745580562</v>
      </c>
      <c r="J11" s="145">
        <f t="shared" si="0"/>
        <v>95.616821231666876</v>
      </c>
    </row>
    <row r="12" spans="1:10" x14ac:dyDescent="0.25">
      <c r="A12" s="139" t="s">
        <v>20</v>
      </c>
      <c r="B12" s="140">
        <v>7897.8115299999999</v>
      </c>
      <c r="C12" s="140">
        <v>554.94677300000001</v>
      </c>
      <c r="D12" s="140">
        <f t="shared" si="1"/>
        <v>8452.7583030000005</v>
      </c>
      <c r="E12" s="140">
        <v>7877.583936</v>
      </c>
      <c r="F12" s="140">
        <v>487.69919700000003</v>
      </c>
      <c r="G12" s="140">
        <f t="shared" si="2"/>
        <v>8365.2831330000008</v>
      </c>
      <c r="H12" s="141">
        <f t="shared" si="0"/>
        <v>99.74388355656292</v>
      </c>
      <c r="I12" s="141">
        <f t="shared" si="0"/>
        <v>87.882157483957485</v>
      </c>
      <c r="J12" s="142">
        <f t="shared" si="0"/>
        <v>98.965128696878111</v>
      </c>
    </row>
    <row r="13" spans="1:10" x14ac:dyDescent="0.25">
      <c r="A13" s="139" t="s">
        <v>21</v>
      </c>
      <c r="B13" s="143">
        <v>7687.7122360000003</v>
      </c>
      <c r="C13" s="143">
        <v>627.76325799999995</v>
      </c>
      <c r="D13" s="143">
        <f t="shared" si="1"/>
        <v>8315.4754940000003</v>
      </c>
      <c r="E13" s="143">
        <v>7670.75641</v>
      </c>
      <c r="F13" s="143">
        <v>583.58177799999999</v>
      </c>
      <c r="G13" s="143">
        <f t="shared" si="2"/>
        <v>8254.3381879999997</v>
      </c>
      <c r="H13" s="144">
        <f t="shared" si="0"/>
        <v>99.779442498893232</v>
      </c>
      <c r="I13" s="144">
        <f t="shared" si="0"/>
        <v>92.96207934488578</v>
      </c>
      <c r="J13" s="145">
        <f t="shared" si="0"/>
        <v>99.264776788241221</v>
      </c>
    </row>
    <row r="14" spans="1:10" x14ac:dyDescent="0.25">
      <c r="A14" s="139" t="s">
        <v>22</v>
      </c>
      <c r="B14" s="140">
        <v>8063.2300919999998</v>
      </c>
      <c r="C14" s="140">
        <v>525.78931699999998</v>
      </c>
      <c r="D14" s="140">
        <f t="shared" si="1"/>
        <v>8589.0194090000005</v>
      </c>
      <c r="E14" s="140">
        <v>7513.4645600000003</v>
      </c>
      <c r="F14" s="140">
        <v>423.45935500000002</v>
      </c>
      <c r="G14" s="140">
        <f t="shared" si="2"/>
        <v>7936.9239150000003</v>
      </c>
      <c r="H14" s="141">
        <f t="shared" si="0"/>
        <v>93.181820117654169</v>
      </c>
      <c r="I14" s="141">
        <f t="shared" si="0"/>
        <v>80.537839265380143</v>
      </c>
      <c r="J14" s="142">
        <f t="shared" si="0"/>
        <v>92.407800437420107</v>
      </c>
    </row>
    <row r="15" spans="1:10" x14ac:dyDescent="0.25">
      <c r="A15" s="139" t="s">
        <v>23</v>
      </c>
      <c r="B15" s="143">
        <v>12449.901558</v>
      </c>
      <c r="C15" s="143">
        <v>811.76678600000002</v>
      </c>
      <c r="D15" s="143">
        <f t="shared" si="1"/>
        <v>13261.668344</v>
      </c>
      <c r="E15" s="143">
        <v>9833.7625619999999</v>
      </c>
      <c r="F15" s="143">
        <v>680.91559800000005</v>
      </c>
      <c r="G15" s="143">
        <f t="shared" si="2"/>
        <v>10514.678159999999</v>
      </c>
      <c r="H15" s="144">
        <f t="shared" si="0"/>
        <v>78.986669221340691</v>
      </c>
      <c r="I15" s="144">
        <f t="shared" si="0"/>
        <v>83.88069205876576</v>
      </c>
      <c r="J15" s="145">
        <f t="shared" si="0"/>
        <v>79.286239764525362</v>
      </c>
    </row>
    <row r="16" spans="1:10" x14ac:dyDescent="0.25">
      <c r="A16" s="139" t="s">
        <v>39</v>
      </c>
      <c r="B16" s="146">
        <v>14633.598284</v>
      </c>
      <c r="C16" s="146">
        <v>847.91587100000004</v>
      </c>
      <c r="D16" s="146">
        <f>B16+C16</f>
        <v>15481.514154999999</v>
      </c>
      <c r="E16" s="146">
        <v>12781.484770999999</v>
      </c>
      <c r="F16" s="146">
        <v>831.435114</v>
      </c>
      <c r="G16" s="146">
        <f>E16+F16</f>
        <v>13612.919884999999</v>
      </c>
      <c r="H16" s="141">
        <f t="shared" si="0"/>
        <v>87.343416997957007</v>
      </c>
      <c r="I16" s="141">
        <f t="shared" si="0"/>
        <v>98.056321674865771</v>
      </c>
      <c r="J16" s="142">
        <f t="shared" si="0"/>
        <v>87.930158179027302</v>
      </c>
    </row>
    <row r="17" spans="1:12" ht="15.75" thickBot="1" x14ac:dyDescent="0.3">
      <c r="A17" s="147" t="s">
        <v>40</v>
      </c>
      <c r="B17" s="148">
        <v>16575.784703000001</v>
      </c>
      <c r="C17" s="148">
        <v>847.77149799999995</v>
      </c>
      <c r="D17" s="149">
        <f>B17+C17</f>
        <v>17423.556200999999</v>
      </c>
      <c r="E17" s="148">
        <v>15323.847768</v>
      </c>
      <c r="F17" s="148">
        <v>1762.4804790000001</v>
      </c>
      <c r="G17" s="148">
        <f>F17+E17</f>
        <v>17086.328247000001</v>
      </c>
      <c r="H17" s="150">
        <f t="shared" si="0"/>
        <v>92.447193557156808</v>
      </c>
      <c r="I17" s="150">
        <f t="shared" si="0"/>
        <v>207.89569868271275</v>
      </c>
      <c r="J17" s="145">
        <f t="shared" si="0"/>
        <v>98.064528560589466</v>
      </c>
    </row>
    <row r="18" spans="1:12" ht="16.5" thickBot="1" x14ac:dyDescent="0.3">
      <c r="A18" s="151" t="s">
        <v>38</v>
      </c>
      <c r="B18" s="152">
        <f t="shared" ref="B18:G18" si="3">SUM(B6:B17)</f>
        <v>139271.64750300001</v>
      </c>
      <c r="C18" s="152">
        <f t="shared" si="3"/>
        <v>8369.1530859999984</v>
      </c>
      <c r="D18" s="152">
        <f t="shared" si="3"/>
        <v>147640.80058899999</v>
      </c>
      <c r="E18" s="152">
        <f t="shared" si="3"/>
        <v>133762.88119500002</v>
      </c>
      <c r="F18" s="152">
        <f t="shared" si="3"/>
        <v>8279.5949760000003</v>
      </c>
      <c r="G18" s="152">
        <f t="shared" si="3"/>
        <v>142042.47617100002</v>
      </c>
      <c r="H18" s="152">
        <f>E18/B18*100</f>
        <v>96.044588825675135</v>
      </c>
      <c r="I18" s="152">
        <f>F18/C18*100</f>
        <v>98.929902355952692</v>
      </c>
      <c r="J18" s="153">
        <f>G18/D18*100</f>
        <v>96.208145447826112</v>
      </c>
      <c r="L18" s="154"/>
    </row>
    <row r="19" spans="1:12" ht="9.75" customHeight="1" x14ac:dyDescent="0.25">
      <c r="A19" s="155"/>
      <c r="B19" s="156"/>
      <c r="C19" s="156"/>
      <c r="D19" s="156"/>
      <c r="E19" s="156"/>
      <c r="F19" s="156"/>
      <c r="G19" s="156"/>
      <c r="H19" s="156"/>
      <c r="I19" s="156"/>
      <c r="J19" s="156"/>
    </row>
    <row r="20" spans="1:12" ht="17.25" customHeight="1" thickBot="1" x14ac:dyDescent="0.3">
      <c r="A20" s="129" t="s">
        <v>41</v>
      </c>
      <c r="B20" s="129"/>
      <c r="C20" s="129"/>
      <c r="D20" s="129"/>
      <c r="E20" s="129"/>
      <c r="F20" s="129"/>
      <c r="G20" s="129"/>
      <c r="H20" s="129"/>
      <c r="I20" s="129"/>
      <c r="J20" s="129"/>
    </row>
    <row r="21" spans="1:12" ht="18" customHeight="1" x14ac:dyDescent="0.25">
      <c r="A21" s="130" t="s">
        <v>32</v>
      </c>
      <c r="B21" s="131" t="s">
        <v>33</v>
      </c>
      <c r="C21" s="131"/>
      <c r="D21" s="131"/>
      <c r="E21" s="131" t="s">
        <v>34</v>
      </c>
      <c r="F21" s="131"/>
      <c r="G21" s="131"/>
      <c r="H21" s="131" t="s">
        <v>35</v>
      </c>
      <c r="I21" s="131"/>
      <c r="J21" s="132"/>
    </row>
    <row r="22" spans="1:12" ht="16.5" customHeight="1" thickBot="1" x14ac:dyDescent="0.3">
      <c r="A22" s="133"/>
      <c r="B22" s="134" t="s">
        <v>36</v>
      </c>
      <c r="C22" s="134" t="s">
        <v>37</v>
      </c>
      <c r="D22" s="134" t="s">
        <v>38</v>
      </c>
      <c r="E22" s="134" t="s">
        <v>36</v>
      </c>
      <c r="F22" s="134" t="s">
        <v>37</v>
      </c>
      <c r="G22" s="134" t="s">
        <v>38</v>
      </c>
      <c r="H22" s="134" t="s">
        <v>36</v>
      </c>
      <c r="I22" s="134" t="s">
        <v>37</v>
      </c>
      <c r="J22" s="135" t="s">
        <v>38</v>
      </c>
    </row>
    <row r="23" spans="1:12" x14ac:dyDescent="0.25">
      <c r="A23" s="136" t="s">
        <v>13</v>
      </c>
      <c r="B23" s="137">
        <v>13854.303232</v>
      </c>
      <c r="C23" s="137">
        <v>698.06198800000004</v>
      </c>
      <c r="D23" s="137">
        <f>SUM(B23:C23)</f>
        <v>14552.36522</v>
      </c>
      <c r="E23" s="137">
        <v>12539.336411</v>
      </c>
      <c r="F23" s="137">
        <v>372.17103800000001</v>
      </c>
      <c r="G23" s="137">
        <f>SUM(E23:F23)</f>
        <v>12911.507449000001</v>
      </c>
      <c r="H23" s="137">
        <f t="shared" ref="H23:J24" si="4">E23/B23*100</f>
        <v>90.508603724200626</v>
      </c>
      <c r="I23" s="137">
        <f t="shared" si="4"/>
        <v>53.314898160591426</v>
      </c>
      <c r="J23" s="138">
        <f t="shared" si="4"/>
        <v>88.724459933531008</v>
      </c>
    </row>
    <row r="24" spans="1:12" x14ac:dyDescent="0.25">
      <c r="A24" s="139" t="s">
        <v>14</v>
      </c>
      <c r="B24" s="143">
        <v>15493.241504</v>
      </c>
      <c r="C24" s="143">
        <v>772.22151499999995</v>
      </c>
      <c r="D24" s="143">
        <f t="shared" ref="D24:D34" si="5">SUM(B24:C24)</f>
        <v>16265.463018999999</v>
      </c>
      <c r="E24" s="143">
        <v>14411.423171</v>
      </c>
      <c r="F24" s="143">
        <v>758.35029399999996</v>
      </c>
      <c r="G24" s="143">
        <f t="shared" ref="G24:G34" si="6">SUM(E24:F24)</f>
        <v>15169.773465</v>
      </c>
      <c r="H24" s="144">
        <f t="shared" si="4"/>
        <v>93.017482282705672</v>
      </c>
      <c r="I24" s="144">
        <f t="shared" si="4"/>
        <v>98.203725131900782</v>
      </c>
      <c r="J24" s="145">
        <f t="shared" si="4"/>
        <v>93.263705111129624</v>
      </c>
    </row>
    <row r="25" spans="1:12" x14ac:dyDescent="0.25">
      <c r="A25" s="139" t="s">
        <v>16</v>
      </c>
      <c r="B25" s="143">
        <v>13974.928218999999</v>
      </c>
      <c r="C25" s="143">
        <v>753.98358299999995</v>
      </c>
      <c r="D25" s="143">
        <f t="shared" si="5"/>
        <v>14728.911801999999</v>
      </c>
      <c r="E25" s="143">
        <v>13195.95054</v>
      </c>
      <c r="F25" s="143">
        <v>616.44106599999998</v>
      </c>
      <c r="G25" s="143">
        <f t="shared" si="6"/>
        <v>13812.391605999999</v>
      </c>
      <c r="H25" s="144">
        <f>E25/B25*100</f>
        <v>94.425891376379894</v>
      </c>
      <c r="I25" s="144">
        <f>F25/C25*100</f>
        <v>81.757889680735929</v>
      </c>
      <c r="J25" s="145">
        <f>G25/D25*100</f>
        <v>93.777407263206314</v>
      </c>
    </row>
    <row r="26" spans="1:12" x14ac:dyDescent="0.25">
      <c r="A26" s="139" t="s">
        <v>17</v>
      </c>
      <c r="B26" s="140">
        <v>10883.905537000001</v>
      </c>
      <c r="C26" s="140">
        <v>548.26897899999994</v>
      </c>
      <c r="D26" s="140">
        <f t="shared" si="5"/>
        <v>11432.174516000001</v>
      </c>
      <c r="E26" s="140">
        <v>11900.433394</v>
      </c>
      <c r="F26" s="140">
        <v>567.25216499999999</v>
      </c>
      <c r="G26" s="140">
        <f t="shared" si="6"/>
        <v>12467.685559</v>
      </c>
      <c r="H26" s="141">
        <f t="shared" ref="H26:J34" si="7">E26/B26*100</f>
        <v>109.33973428512675</v>
      </c>
      <c r="I26" s="141">
        <f t="shared" si="7"/>
        <v>103.46238556750447</v>
      </c>
      <c r="J26" s="142">
        <f t="shared" si="7"/>
        <v>109.05786595149279</v>
      </c>
    </row>
    <row r="27" spans="1:12" x14ac:dyDescent="0.25">
      <c r="A27" s="139" t="s">
        <v>18</v>
      </c>
      <c r="B27" s="143">
        <v>7917.5727219999999</v>
      </c>
      <c r="C27" s="143">
        <v>325.50354700000003</v>
      </c>
      <c r="D27" s="143">
        <f t="shared" si="5"/>
        <v>8243.0762689999992</v>
      </c>
      <c r="E27" s="143">
        <v>9028.2531899999994</v>
      </c>
      <c r="F27" s="143">
        <v>362.58270099999999</v>
      </c>
      <c r="G27" s="143">
        <f t="shared" si="6"/>
        <v>9390.8358909999988</v>
      </c>
      <c r="H27" s="144">
        <f t="shared" si="7"/>
        <v>114.02804252007475</v>
      </c>
      <c r="I27" s="144">
        <f t="shared" si="7"/>
        <v>111.39132102913764</v>
      </c>
      <c r="J27" s="145">
        <f t="shared" si="7"/>
        <v>113.92392335755058</v>
      </c>
    </row>
    <row r="28" spans="1:12" x14ac:dyDescent="0.25">
      <c r="A28" s="139" t="s">
        <v>19</v>
      </c>
      <c r="B28" s="143">
        <v>9964.2123140000003</v>
      </c>
      <c r="C28" s="143">
        <v>510.93771500000003</v>
      </c>
      <c r="D28" s="143">
        <f t="shared" si="5"/>
        <v>10475.150029</v>
      </c>
      <c r="E28" s="143">
        <v>11807.138966</v>
      </c>
      <c r="F28" s="143">
        <v>484.73560900000001</v>
      </c>
      <c r="G28" s="143">
        <f t="shared" si="6"/>
        <v>12291.874575</v>
      </c>
      <c r="H28" s="144">
        <f t="shared" si="7"/>
        <v>118.49545748248093</v>
      </c>
      <c r="I28" s="144">
        <f t="shared" si="7"/>
        <v>94.871761228274181</v>
      </c>
      <c r="J28" s="145">
        <f t="shared" si="7"/>
        <v>117.34318402094934</v>
      </c>
    </row>
    <row r="29" spans="1:12" x14ac:dyDescent="0.25">
      <c r="A29" s="139" t="s">
        <v>20</v>
      </c>
      <c r="B29" s="140">
        <v>9371.8561160000008</v>
      </c>
      <c r="C29" s="140">
        <v>585.05683799999997</v>
      </c>
      <c r="D29" s="140">
        <f t="shared" si="5"/>
        <v>9956.9129540000013</v>
      </c>
      <c r="E29" s="140">
        <v>9546.5725700000003</v>
      </c>
      <c r="F29" s="140">
        <v>454.27691399999998</v>
      </c>
      <c r="G29" s="140">
        <f t="shared" si="6"/>
        <v>10000.849484</v>
      </c>
      <c r="H29" s="144">
        <f t="shared" si="7"/>
        <v>101.8642673536325</v>
      </c>
      <c r="I29" s="144">
        <f t="shared" si="7"/>
        <v>77.646629266471365</v>
      </c>
      <c r="J29" s="145">
        <f t="shared" si="7"/>
        <v>100.44126658737484</v>
      </c>
    </row>
    <row r="30" spans="1:12" x14ac:dyDescent="0.25">
      <c r="A30" s="139" t="s">
        <v>21</v>
      </c>
      <c r="B30" s="140">
        <v>8140.2889740000001</v>
      </c>
      <c r="C30" s="140">
        <v>537.19333700000004</v>
      </c>
      <c r="D30" s="140">
        <f t="shared" si="5"/>
        <v>8677.4823109999998</v>
      </c>
      <c r="E30" s="140">
        <v>9013.3599310000009</v>
      </c>
      <c r="F30" s="140">
        <v>591.23843999999997</v>
      </c>
      <c r="G30" s="140">
        <f t="shared" si="6"/>
        <v>9604.598371</v>
      </c>
      <c r="H30" s="144">
        <f t="shared" si="7"/>
        <v>110.72530667877491</v>
      </c>
      <c r="I30" s="144">
        <f t="shared" si="7"/>
        <v>110.06064284077297</v>
      </c>
      <c r="J30" s="145">
        <f t="shared" si="7"/>
        <v>110.68415960727161</v>
      </c>
    </row>
    <row r="31" spans="1:12" x14ac:dyDescent="0.25">
      <c r="A31" s="139" t="s">
        <v>22</v>
      </c>
      <c r="B31" s="143">
        <v>7289.4612829999996</v>
      </c>
      <c r="C31" s="143">
        <v>246.12195500000001</v>
      </c>
      <c r="D31" s="143">
        <f t="shared" si="5"/>
        <v>7535.5832379999993</v>
      </c>
      <c r="E31" s="143">
        <v>7816.3430909999997</v>
      </c>
      <c r="F31" s="143">
        <v>524.43550900000002</v>
      </c>
      <c r="G31" s="143">
        <f t="shared" si="6"/>
        <v>8340.7785999999996</v>
      </c>
      <c r="H31" s="141">
        <f t="shared" si="7"/>
        <v>107.22799377820633</v>
      </c>
      <c r="I31" s="141">
        <f t="shared" si="7"/>
        <v>213.079531649259</v>
      </c>
      <c r="J31" s="142">
        <f t="shared" si="7"/>
        <v>110.6852427551939</v>
      </c>
    </row>
    <row r="32" spans="1:12" x14ac:dyDescent="0.25">
      <c r="A32" s="139" t="s">
        <v>23</v>
      </c>
      <c r="B32" s="143">
        <v>9398.9719729999997</v>
      </c>
      <c r="C32" s="143">
        <v>562.72001299999999</v>
      </c>
      <c r="D32" s="143">
        <f t="shared" si="5"/>
        <v>9961.6919859999998</v>
      </c>
      <c r="E32" s="143">
        <v>9038.6765039999991</v>
      </c>
      <c r="F32" s="143">
        <v>402.48173400000002</v>
      </c>
      <c r="G32" s="143">
        <f t="shared" si="6"/>
        <v>9441.158238</v>
      </c>
      <c r="H32" s="144">
        <f t="shared" si="7"/>
        <v>96.166650246058765</v>
      </c>
      <c r="I32" s="144">
        <f t="shared" si="7"/>
        <v>71.524332652444684</v>
      </c>
      <c r="J32" s="145">
        <f t="shared" si="7"/>
        <v>94.774645223607095</v>
      </c>
    </row>
    <row r="33" spans="1:12" x14ac:dyDescent="0.25">
      <c r="A33" s="139" t="s">
        <v>39</v>
      </c>
      <c r="B33" s="146">
        <v>14057.403721000001</v>
      </c>
      <c r="C33" s="146">
        <v>279.53672799999998</v>
      </c>
      <c r="D33" s="146">
        <f t="shared" si="5"/>
        <v>14336.940449</v>
      </c>
      <c r="E33" s="146">
        <v>11222.544427999999</v>
      </c>
      <c r="F33" s="146">
        <v>919.57857799999999</v>
      </c>
      <c r="G33" s="146">
        <f t="shared" si="6"/>
        <v>12142.123006</v>
      </c>
      <c r="H33" s="144">
        <f t="shared" si="7"/>
        <v>79.833692271602914</v>
      </c>
      <c r="I33" s="144">
        <f t="shared" si="7"/>
        <v>328.96520774901535</v>
      </c>
      <c r="J33" s="145">
        <f t="shared" si="7"/>
        <v>84.691172772827642</v>
      </c>
    </row>
    <row r="34" spans="1:12" ht="15.75" thickBot="1" x14ac:dyDescent="0.3">
      <c r="A34" s="147" t="s">
        <v>40</v>
      </c>
      <c r="B34" s="148">
        <v>14758.990141</v>
      </c>
      <c r="C34" s="148">
        <v>752.57671300000004</v>
      </c>
      <c r="D34" s="149">
        <f t="shared" si="5"/>
        <v>15511.566854000001</v>
      </c>
      <c r="E34" s="148">
        <v>14485.103451999999</v>
      </c>
      <c r="F34" s="148">
        <v>1603.8502900000001</v>
      </c>
      <c r="G34" s="148">
        <f t="shared" si="6"/>
        <v>16088.953742</v>
      </c>
      <c r="H34" s="150">
        <f t="shared" si="7"/>
        <v>98.144272159657092</v>
      </c>
      <c r="I34" s="150">
        <f t="shared" si="7"/>
        <v>213.11452537596654</v>
      </c>
      <c r="J34" s="145">
        <f t="shared" si="7"/>
        <v>103.72229893623614</v>
      </c>
    </row>
    <row r="35" spans="1:12" ht="16.5" thickBot="1" x14ac:dyDescent="0.3">
      <c r="A35" s="151" t="s">
        <v>38</v>
      </c>
      <c r="B35" s="152">
        <f t="shared" ref="B35:G35" si="8">SUM(B23:B34)</f>
        <v>135105.13573599997</v>
      </c>
      <c r="C35" s="152">
        <f t="shared" si="8"/>
        <v>6572.182910999999</v>
      </c>
      <c r="D35" s="152">
        <f t="shared" si="8"/>
        <v>141677.31864700001</v>
      </c>
      <c r="E35" s="152">
        <f t="shared" si="8"/>
        <v>134005.135648</v>
      </c>
      <c r="F35" s="152">
        <f t="shared" si="8"/>
        <v>7657.3943379999992</v>
      </c>
      <c r="G35" s="152">
        <f t="shared" si="8"/>
        <v>141662.52998600001</v>
      </c>
      <c r="H35" s="152">
        <f>E35/B35*100</f>
        <v>99.185819190360462</v>
      </c>
      <c r="I35" s="152">
        <f>F35/C35*100</f>
        <v>116.51219148486661</v>
      </c>
      <c r="J35" s="153">
        <f>G35/D35*100</f>
        <v>99.98956173003468</v>
      </c>
      <c r="L35" s="154"/>
    </row>
    <row r="36" spans="1:12" ht="9" customHeight="1" x14ac:dyDescent="0.25">
      <c r="A36" s="157"/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2" ht="15.75" x14ac:dyDescent="0.25">
      <c r="A37" s="158" t="s">
        <v>42</v>
      </c>
      <c r="B37" s="158"/>
      <c r="C37" s="158"/>
      <c r="D37" s="158"/>
      <c r="E37" s="158"/>
      <c r="F37" s="158"/>
      <c r="G37" s="158"/>
      <c r="H37" s="158"/>
      <c r="I37" s="158"/>
      <c r="J37" s="158"/>
    </row>
  </sheetData>
  <mergeCells count="12">
    <mergeCell ref="A20:J20"/>
    <mergeCell ref="A21:A22"/>
    <mergeCell ref="B21:D21"/>
    <mergeCell ref="E21:G21"/>
    <mergeCell ref="H21:J21"/>
    <mergeCell ref="A37:J37"/>
    <mergeCell ref="A1:J1"/>
    <mergeCell ref="A3:J3"/>
    <mergeCell ref="A4:A5"/>
    <mergeCell ref="B4:D4"/>
    <mergeCell ref="E4:G4"/>
    <mergeCell ref="H4:J4"/>
  </mergeCells>
  <printOptions horizontalCentered="1" verticalCentered="1"/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zoomScaleSheetLayoutView="100" workbookViewId="0">
      <selection activeCell="G37" sqref="G37"/>
    </sheetView>
  </sheetViews>
  <sheetFormatPr defaultRowHeight="15" x14ac:dyDescent="0.25"/>
  <cols>
    <col min="1" max="1" width="14.140625" customWidth="1"/>
    <col min="2" max="2" width="12.5703125" customWidth="1"/>
    <col min="3" max="3" width="12.42578125" customWidth="1"/>
    <col min="4" max="4" width="11.42578125" customWidth="1"/>
    <col min="5" max="5" width="8.140625" customWidth="1"/>
    <col min="6" max="6" width="12.5703125" customWidth="1"/>
    <col min="7" max="7" width="13.28515625" customWidth="1"/>
    <col min="8" max="8" width="11.140625" customWidth="1"/>
    <col min="9" max="9" width="7.85546875" customWidth="1"/>
    <col min="10" max="10" width="9.140625" customWidth="1"/>
    <col min="11" max="11" width="8.28515625" customWidth="1"/>
    <col min="13" max="13" width="19.7109375" bestFit="1" customWidth="1"/>
  </cols>
  <sheetData>
    <row r="1" spans="1:21" ht="26.25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23.25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21" ht="30.75" thickBot="1" x14ac:dyDescent="0.3">
      <c r="A3" s="4" t="s">
        <v>2</v>
      </c>
      <c r="B3" s="5"/>
      <c r="C3" s="5"/>
      <c r="D3" s="5"/>
      <c r="E3" s="6"/>
      <c r="F3" s="6"/>
      <c r="G3" s="6"/>
      <c r="H3" s="7" t="s">
        <v>3</v>
      </c>
      <c r="I3" s="7"/>
      <c r="J3" s="7"/>
      <c r="K3" s="7"/>
    </row>
    <row r="4" spans="1:21" ht="29.25" customHeight="1" x14ac:dyDescent="0.25">
      <c r="A4" s="100" t="s">
        <v>4</v>
      </c>
      <c r="B4" s="101" t="s">
        <v>5</v>
      </c>
      <c r="C4" s="10"/>
      <c r="D4" s="10"/>
      <c r="E4" s="11"/>
      <c r="F4" s="101" t="s">
        <v>6</v>
      </c>
      <c r="G4" s="10"/>
      <c r="H4" s="10"/>
      <c r="I4" s="11"/>
      <c r="J4" s="102" t="s">
        <v>7</v>
      </c>
      <c r="K4" s="13" t="s">
        <v>8</v>
      </c>
    </row>
    <row r="5" spans="1:21" ht="43.5" customHeight="1" thickBot="1" x14ac:dyDescent="0.3">
      <c r="A5" s="103"/>
      <c r="B5" s="16" t="s">
        <v>9</v>
      </c>
      <c r="C5" s="16" t="s">
        <v>10</v>
      </c>
      <c r="D5" s="16" t="s">
        <v>11</v>
      </c>
      <c r="E5" s="17" t="s">
        <v>12</v>
      </c>
      <c r="F5" s="16" t="s">
        <v>9</v>
      </c>
      <c r="G5" s="16" t="s">
        <v>10</v>
      </c>
      <c r="H5" s="16" t="s">
        <v>11</v>
      </c>
      <c r="I5" s="17" t="s">
        <v>12</v>
      </c>
      <c r="J5" s="104"/>
      <c r="K5" s="19"/>
    </row>
    <row r="6" spans="1:21" ht="33" customHeight="1" x14ac:dyDescent="0.25">
      <c r="A6" s="20" t="s">
        <v>13</v>
      </c>
      <c r="B6" s="105">
        <v>1691.7844239999999</v>
      </c>
      <c r="C6" s="106">
        <v>1297.3428530000001</v>
      </c>
      <c r="D6" s="22">
        <f t="shared" ref="D6:D28" si="0">B6-C6</f>
        <v>394.44157099999984</v>
      </c>
      <c r="E6" s="23">
        <f t="shared" ref="E6:E28" si="1">D6/B6*100</f>
        <v>23.315120142044758</v>
      </c>
      <c r="F6" s="105">
        <v>1532.5072029999999</v>
      </c>
      <c r="G6" s="106">
        <v>1169.6080569999999</v>
      </c>
      <c r="H6" s="22">
        <f t="shared" ref="H6:H26" si="2">F6-G6</f>
        <v>362.89914599999997</v>
      </c>
      <c r="I6" s="23">
        <f t="shared" ref="I6:I26" si="3">H6/F6*100</f>
        <v>23.680093985176526</v>
      </c>
      <c r="J6" s="24">
        <f t="shared" ref="J6:J28" si="4">E6-I6</f>
        <v>-0.36497384313176795</v>
      </c>
      <c r="K6" s="25">
        <v>21.592687152033221</v>
      </c>
    </row>
    <row r="7" spans="1:21" ht="33" customHeight="1" x14ac:dyDescent="0.25">
      <c r="A7" s="26" t="s">
        <v>14</v>
      </c>
      <c r="B7" s="27">
        <v>1606.7337150000001</v>
      </c>
      <c r="C7" s="28">
        <v>1304.0038549999999</v>
      </c>
      <c r="D7" s="28">
        <f t="shared" si="0"/>
        <v>302.72986000000014</v>
      </c>
      <c r="E7" s="29">
        <f t="shared" si="1"/>
        <v>18.841321195528664</v>
      </c>
      <c r="F7" s="27">
        <v>1524.7365070000001</v>
      </c>
      <c r="G7" s="28">
        <v>1246.8477909999999</v>
      </c>
      <c r="H7" s="28">
        <f t="shared" si="2"/>
        <v>277.88871600000016</v>
      </c>
      <c r="I7" s="29">
        <f t="shared" si="3"/>
        <v>18.22535990475895</v>
      </c>
      <c r="J7" s="30">
        <f t="shared" si="4"/>
        <v>0.61596129076971451</v>
      </c>
      <c r="K7" s="31">
        <v>16.618789389223632</v>
      </c>
      <c r="T7" s="32"/>
      <c r="U7" s="32"/>
    </row>
    <row r="8" spans="1:21" ht="33" customHeight="1" x14ac:dyDescent="0.25">
      <c r="A8" s="33" t="s">
        <v>15</v>
      </c>
      <c r="B8" s="107">
        <f>B6+B7</f>
        <v>3298.5181389999998</v>
      </c>
      <c r="C8" s="108">
        <f>C6+C7</f>
        <v>2601.346708</v>
      </c>
      <c r="D8" s="43">
        <f t="shared" si="0"/>
        <v>697.17143099999976</v>
      </c>
      <c r="E8" s="44">
        <f t="shared" si="1"/>
        <v>21.135898049399806</v>
      </c>
      <c r="F8" s="107">
        <f>F6+F7</f>
        <v>3057.2437099999997</v>
      </c>
      <c r="G8" s="108">
        <f>G6+G7</f>
        <v>2416.4558479999996</v>
      </c>
      <c r="H8" s="43">
        <f t="shared" si="2"/>
        <v>640.78786200000013</v>
      </c>
      <c r="I8" s="44">
        <f t="shared" si="3"/>
        <v>20.959659182682564</v>
      </c>
      <c r="J8" s="38">
        <f t="shared" si="4"/>
        <v>0.17623886671724165</v>
      </c>
      <c r="K8" s="39">
        <v>19.111224602869509</v>
      </c>
    </row>
    <row r="9" spans="1:21" ht="33" customHeight="1" x14ac:dyDescent="0.25">
      <c r="A9" s="26" t="s">
        <v>16</v>
      </c>
      <c r="B9" s="75">
        <v>1519.9499969999999</v>
      </c>
      <c r="C9" s="76">
        <v>1322.561805</v>
      </c>
      <c r="D9" s="76">
        <f t="shared" si="0"/>
        <v>197.38819199999989</v>
      </c>
      <c r="E9" s="50">
        <f t="shared" si="1"/>
        <v>12.986492476041626</v>
      </c>
      <c r="F9" s="75">
        <v>1377.8056099999999</v>
      </c>
      <c r="G9" s="76">
        <v>1203.9947340000001</v>
      </c>
      <c r="H9" s="76">
        <f t="shared" si="2"/>
        <v>173.81087599999978</v>
      </c>
      <c r="I9" s="50">
        <f t="shared" si="3"/>
        <v>12.615050681931814</v>
      </c>
      <c r="J9" s="77">
        <f t="shared" si="4"/>
        <v>0.3714417941098116</v>
      </c>
      <c r="K9" s="40">
        <v>11.503030475829695</v>
      </c>
    </row>
    <row r="10" spans="1:21" ht="33" customHeight="1" x14ac:dyDescent="0.25">
      <c r="A10" s="33" t="s">
        <v>15</v>
      </c>
      <c r="B10" s="109">
        <f>B9+B8</f>
        <v>4818.4681359999995</v>
      </c>
      <c r="C10" s="110">
        <f>C9+C8</f>
        <v>3923.9085130000003</v>
      </c>
      <c r="D10" s="111">
        <f t="shared" si="0"/>
        <v>894.55962299999919</v>
      </c>
      <c r="E10" s="112">
        <f t="shared" si="1"/>
        <v>18.565228569563779</v>
      </c>
      <c r="F10" s="109">
        <f>F8+F9</f>
        <v>4435.0493200000001</v>
      </c>
      <c r="G10" s="110">
        <f>G8+G9</f>
        <v>3620.4505819999995</v>
      </c>
      <c r="H10" s="111">
        <f t="shared" si="2"/>
        <v>814.59873800000059</v>
      </c>
      <c r="I10" s="112">
        <f t="shared" si="3"/>
        <v>18.367298291961283</v>
      </c>
      <c r="J10" s="51">
        <f t="shared" si="4"/>
        <v>0.19793027760249515</v>
      </c>
      <c r="K10" s="45">
        <v>16.74817597185973</v>
      </c>
    </row>
    <row r="11" spans="1:21" ht="33" customHeight="1" x14ac:dyDescent="0.25">
      <c r="A11" s="26" t="s">
        <v>17</v>
      </c>
      <c r="B11" s="46">
        <v>1248.9718350000001</v>
      </c>
      <c r="C11" s="47">
        <v>1107.8077229999999</v>
      </c>
      <c r="D11" s="47">
        <f t="shared" si="0"/>
        <v>141.16411200000016</v>
      </c>
      <c r="E11" s="29">
        <f t="shared" si="1"/>
        <v>11.302425566706246</v>
      </c>
      <c r="F11" s="46">
        <v>1182.217247</v>
      </c>
      <c r="G11" s="47">
        <v>1043.482178</v>
      </c>
      <c r="H11" s="47">
        <f t="shared" si="2"/>
        <v>138.73506900000007</v>
      </c>
      <c r="I11" s="29">
        <f t="shared" si="3"/>
        <v>11.735158605751593</v>
      </c>
      <c r="J11" s="69">
        <f t="shared" si="4"/>
        <v>-0.43273303904534721</v>
      </c>
      <c r="K11" s="70">
        <v>10.700701129484795</v>
      </c>
    </row>
    <row r="12" spans="1:21" ht="33" customHeight="1" x14ac:dyDescent="0.25">
      <c r="A12" s="33" t="s">
        <v>15</v>
      </c>
      <c r="B12" s="53">
        <f>B11+B10</f>
        <v>6067.4399709999998</v>
      </c>
      <c r="C12" s="54">
        <f>C11+C10</f>
        <v>5031.7162360000002</v>
      </c>
      <c r="D12" s="55">
        <f t="shared" si="0"/>
        <v>1035.7237349999996</v>
      </c>
      <c r="E12" s="37">
        <f t="shared" si="1"/>
        <v>17.070193359149091</v>
      </c>
      <c r="F12" s="53">
        <f>F11+F10</f>
        <v>5617.2665670000006</v>
      </c>
      <c r="G12" s="54">
        <f>G11+G10</f>
        <v>4663.9327599999997</v>
      </c>
      <c r="H12" s="55">
        <f t="shared" si="2"/>
        <v>953.33380700000089</v>
      </c>
      <c r="I12" s="37">
        <f t="shared" si="3"/>
        <v>16.971489524826762</v>
      </c>
      <c r="J12" s="71">
        <f t="shared" si="4"/>
        <v>9.8703834322328987E-2</v>
      </c>
      <c r="K12" s="72">
        <v>15.47659434851249</v>
      </c>
    </row>
    <row r="13" spans="1:21" ht="33" customHeight="1" x14ac:dyDescent="0.25">
      <c r="A13" s="26" t="s">
        <v>18</v>
      </c>
      <c r="B13" s="113">
        <v>973.45471599999996</v>
      </c>
      <c r="C13" s="47">
        <f>922.578428</f>
        <v>922.57842800000003</v>
      </c>
      <c r="D13" s="55">
        <f t="shared" si="0"/>
        <v>50.876287999999931</v>
      </c>
      <c r="E13" s="37">
        <f t="shared" si="1"/>
        <v>5.2263641198487889</v>
      </c>
      <c r="F13" s="113">
        <v>937.54628600000001</v>
      </c>
      <c r="G13" s="47">
        <f>905.905887</f>
        <v>905.90588700000001</v>
      </c>
      <c r="H13" s="49">
        <f t="shared" si="2"/>
        <v>31.640399000000002</v>
      </c>
      <c r="I13" s="50">
        <f t="shared" si="3"/>
        <v>3.3748092731498489</v>
      </c>
      <c r="J13" s="62">
        <f t="shared" si="4"/>
        <v>1.85155484669894</v>
      </c>
      <c r="K13" s="52">
        <v>3.0773189024723413</v>
      </c>
    </row>
    <row r="14" spans="1:21" ht="33" customHeight="1" x14ac:dyDescent="0.25">
      <c r="A14" s="33" t="s">
        <v>15</v>
      </c>
      <c r="B14" s="56">
        <f>B13+B12</f>
        <v>7040.894687</v>
      </c>
      <c r="C14" s="57">
        <f>C13+C12</f>
        <v>5954.294664</v>
      </c>
      <c r="D14" s="55">
        <f t="shared" si="0"/>
        <v>1086.600023</v>
      </c>
      <c r="E14" s="37">
        <f t="shared" si="1"/>
        <v>15.432698134318793</v>
      </c>
      <c r="F14" s="56">
        <f>F13+F12</f>
        <v>6554.8128530000004</v>
      </c>
      <c r="G14" s="57">
        <f>G13+G12</f>
        <v>5569.8386469999996</v>
      </c>
      <c r="H14" s="58">
        <f t="shared" si="2"/>
        <v>984.97420600000078</v>
      </c>
      <c r="I14" s="59">
        <f t="shared" si="3"/>
        <v>15.026732693812894</v>
      </c>
      <c r="J14" s="66">
        <f t="shared" si="4"/>
        <v>0.40596544050589856</v>
      </c>
      <c r="K14" s="60">
        <v>13.705713871443503</v>
      </c>
    </row>
    <row r="15" spans="1:21" ht="33" customHeight="1" x14ac:dyDescent="0.25">
      <c r="A15" s="26" t="s">
        <v>19</v>
      </c>
      <c r="B15" s="75">
        <v>925.70441200000005</v>
      </c>
      <c r="C15" s="76">
        <v>887.88936000000001</v>
      </c>
      <c r="D15" s="76">
        <f t="shared" si="0"/>
        <v>37.815052000000037</v>
      </c>
      <c r="E15" s="50">
        <f t="shared" si="1"/>
        <v>4.0850028918302304</v>
      </c>
      <c r="F15" s="75">
        <v>923.97644400000001</v>
      </c>
      <c r="G15" s="76">
        <v>888.58838300000002</v>
      </c>
      <c r="H15" s="76">
        <f t="shared" si="2"/>
        <v>35.388060999999993</v>
      </c>
      <c r="I15" s="50">
        <f t="shared" si="3"/>
        <v>3.8299743710782299</v>
      </c>
      <c r="J15" s="77">
        <f t="shared" si="4"/>
        <v>0.25502852075200044</v>
      </c>
      <c r="K15" s="40">
        <v>3.4923610711497322</v>
      </c>
    </row>
    <row r="16" spans="1:21" ht="33" customHeight="1" x14ac:dyDescent="0.25">
      <c r="A16" s="33" t="s">
        <v>15</v>
      </c>
      <c r="B16" s="78">
        <f>B15+B14</f>
        <v>7966.599099</v>
      </c>
      <c r="C16" s="79">
        <f>C15+C14</f>
        <v>6842.1840240000001</v>
      </c>
      <c r="D16" s="80">
        <f t="shared" si="0"/>
        <v>1124.4150749999999</v>
      </c>
      <c r="E16" s="59">
        <f t="shared" si="1"/>
        <v>14.114116463336796</v>
      </c>
      <c r="F16" s="78">
        <f>F14+F15</f>
        <v>7478.7892970000003</v>
      </c>
      <c r="G16" s="79">
        <f>G14+G15</f>
        <v>6458.4270299999998</v>
      </c>
      <c r="H16" s="80">
        <f t="shared" si="2"/>
        <v>1020.3622670000004</v>
      </c>
      <c r="I16" s="59">
        <f t="shared" si="3"/>
        <v>13.643415083365202</v>
      </c>
      <c r="J16" s="51">
        <f t="shared" si="4"/>
        <v>0.47070137997159378</v>
      </c>
      <c r="K16" s="45">
        <v>12.444731216067744</v>
      </c>
    </row>
    <row r="17" spans="1:13" ht="33" customHeight="1" x14ac:dyDescent="0.25">
      <c r="A17" s="26" t="s">
        <v>20</v>
      </c>
      <c r="B17" s="48">
        <v>870.37284899999997</v>
      </c>
      <c r="C17" s="49">
        <v>836.42742399999997</v>
      </c>
      <c r="D17" s="49">
        <f t="shared" si="0"/>
        <v>33.945425</v>
      </c>
      <c r="E17" s="50">
        <f t="shared" si="1"/>
        <v>3.9001015529150544</v>
      </c>
      <c r="F17" s="48">
        <v>874.29500199999995</v>
      </c>
      <c r="G17" s="49">
        <v>838.04080399999998</v>
      </c>
      <c r="H17" s="49">
        <f t="shared" si="2"/>
        <v>36.254197999999974</v>
      </c>
      <c r="I17" s="50">
        <f t="shared" si="3"/>
        <v>4.1466779424640903</v>
      </c>
      <c r="J17" s="62">
        <f t="shared" si="4"/>
        <v>-0.24657638954903582</v>
      </c>
      <c r="K17" s="52">
        <v>3.7811471351386383</v>
      </c>
    </row>
    <row r="18" spans="1:13" ht="33" customHeight="1" x14ac:dyDescent="0.25">
      <c r="A18" s="33" t="s">
        <v>15</v>
      </c>
      <c r="B18" s="56">
        <f>B17+B16</f>
        <v>8836.9719480000003</v>
      </c>
      <c r="C18" s="57">
        <f>C16+C17</f>
        <v>7678.6114479999997</v>
      </c>
      <c r="D18" s="58">
        <f t="shared" si="0"/>
        <v>1158.3605000000007</v>
      </c>
      <c r="E18" s="59">
        <f t="shared" si="1"/>
        <v>13.108115617161861</v>
      </c>
      <c r="F18" s="56">
        <f>F17+F16</f>
        <v>8353.0842990000001</v>
      </c>
      <c r="G18" s="57">
        <f>G16+G17</f>
        <v>7296.467834</v>
      </c>
      <c r="H18" s="58">
        <f t="shared" si="2"/>
        <v>1056.6164650000001</v>
      </c>
      <c r="I18" s="59">
        <f t="shared" si="3"/>
        <v>12.649416995905263</v>
      </c>
      <c r="J18" s="66">
        <f t="shared" si="4"/>
        <v>0.45869862125659822</v>
      </c>
      <c r="K18" s="60">
        <v>11.538597482070465</v>
      </c>
    </row>
    <row r="19" spans="1:13" ht="33" customHeight="1" x14ac:dyDescent="0.25">
      <c r="A19" s="26" t="s">
        <v>21</v>
      </c>
      <c r="B19" s="27">
        <v>854.39029500000004</v>
      </c>
      <c r="C19" s="28">
        <v>817.97766200000001</v>
      </c>
      <c r="D19" s="28">
        <f t="shared" si="0"/>
        <v>36.412633000000028</v>
      </c>
      <c r="E19" s="29">
        <f t="shared" si="1"/>
        <v>4.2618266163709206</v>
      </c>
      <c r="F19" s="27">
        <v>872.42531099999997</v>
      </c>
      <c r="G19" s="28">
        <v>834.85343999999998</v>
      </c>
      <c r="H19" s="28">
        <f t="shared" si="2"/>
        <v>37.571870999999987</v>
      </c>
      <c r="I19" s="29">
        <f t="shared" si="3"/>
        <v>4.3066002930306988</v>
      </c>
      <c r="J19" s="30">
        <f t="shared" si="4"/>
        <v>-4.4773676659778161E-2</v>
      </c>
      <c r="K19" s="70">
        <v>3.9269722862788408</v>
      </c>
    </row>
    <row r="20" spans="1:13" ht="33" customHeight="1" x14ac:dyDescent="0.25">
      <c r="A20" s="33" t="s">
        <v>15</v>
      </c>
      <c r="B20" s="114">
        <f>B19+B18</f>
        <v>9691.3622429999996</v>
      </c>
      <c r="C20" s="36">
        <f>C19+C18</f>
        <v>8496.589109999999</v>
      </c>
      <c r="D20" s="36">
        <f t="shared" si="0"/>
        <v>1194.7731330000006</v>
      </c>
      <c r="E20" s="37">
        <f t="shared" si="1"/>
        <v>12.328226961725392</v>
      </c>
      <c r="F20" s="114">
        <f>F19+F18</f>
        <v>9225.509610000001</v>
      </c>
      <c r="G20" s="36">
        <f>G19+G18</f>
        <v>8131.3212739999999</v>
      </c>
      <c r="H20" s="36">
        <f t="shared" si="2"/>
        <v>1094.1883360000011</v>
      </c>
      <c r="I20" s="37">
        <f t="shared" si="3"/>
        <v>11.860464974357129</v>
      </c>
      <c r="J20" s="38">
        <f t="shared" si="4"/>
        <v>0.46776198736826302</v>
      </c>
      <c r="K20" s="72">
        <v>10.819614070502244</v>
      </c>
    </row>
    <row r="21" spans="1:13" ht="33" customHeight="1" x14ac:dyDescent="0.25">
      <c r="A21" s="26" t="s">
        <v>22</v>
      </c>
      <c r="B21" s="75">
        <v>1062.7908070000001</v>
      </c>
      <c r="C21" s="76">
        <v>879.78799600000002</v>
      </c>
      <c r="D21" s="76">
        <f t="shared" si="0"/>
        <v>183.00281100000007</v>
      </c>
      <c r="E21" s="50">
        <f t="shared" si="1"/>
        <v>17.219081101818379</v>
      </c>
      <c r="F21" s="75">
        <f>890.015884</f>
        <v>890.01588400000003</v>
      </c>
      <c r="G21" s="76">
        <v>761.88450999999998</v>
      </c>
      <c r="H21" s="76">
        <f t="shared" si="2"/>
        <v>128.13137400000005</v>
      </c>
      <c r="I21" s="50">
        <f t="shared" si="3"/>
        <v>14.396526657944461</v>
      </c>
      <c r="J21" s="77">
        <f t="shared" si="4"/>
        <v>2.8225544438739174</v>
      </c>
      <c r="K21" s="40">
        <v>13.127468851918234</v>
      </c>
      <c r="M21" s="115" t="s">
        <v>28</v>
      </c>
    </row>
    <row r="22" spans="1:13" ht="33" customHeight="1" x14ac:dyDescent="0.25">
      <c r="A22" s="33" t="s">
        <v>15</v>
      </c>
      <c r="B22" s="78">
        <f>B21+B20</f>
        <v>10754.153049999999</v>
      </c>
      <c r="C22" s="84">
        <f>C21+C20</f>
        <v>9376.3771059999999</v>
      </c>
      <c r="D22" s="80">
        <f t="shared" si="0"/>
        <v>1377.7759439999991</v>
      </c>
      <c r="E22" s="59">
        <f t="shared" si="1"/>
        <v>12.8115709121324</v>
      </c>
      <c r="F22" s="78">
        <f>F21+F20</f>
        <v>10115.525494000001</v>
      </c>
      <c r="G22" s="84">
        <f>G21+G20</f>
        <v>8893.2057839999998</v>
      </c>
      <c r="H22" s="80">
        <f t="shared" si="2"/>
        <v>1222.3197100000016</v>
      </c>
      <c r="I22" s="59">
        <f t="shared" si="3"/>
        <v>12.083600705915055</v>
      </c>
      <c r="J22" s="51">
        <f t="shared" si="4"/>
        <v>0.72797020621734454</v>
      </c>
      <c r="K22" s="45">
        <v>11.022315728802761</v>
      </c>
    </row>
    <row r="23" spans="1:13" ht="33" customHeight="1" x14ac:dyDescent="0.25">
      <c r="A23" s="26" t="s">
        <v>23</v>
      </c>
      <c r="B23" s="81">
        <v>1309.5450940000001</v>
      </c>
      <c r="C23" s="82">
        <v>1112.156547</v>
      </c>
      <c r="D23" s="28">
        <f t="shared" si="0"/>
        <v>197.38854700000002</v>
      </c>
      <c r="E23" s="29">
        <f t="shared" si="1"/>
        <v>15.073062233930221</v>
      </c>
      <c r="F23" s="81">
        <v>1112.0772509999999</v>
      </c>
      <c r="G23" s="82">
        <v>946.25888499999996</v>
      </c>
      <c r="H23" s="28">
        <f t="shared" si="2"/>
        <v>165.81836599999997</v>
      </c>
      <c r="I23" s="29">
        <f t="shared" si="3"/>
        <v>14.910687710848602</v>
      </c>
      <c r="J23" s="30">
        <f t="shared" si="4"/>
        <v>0.1623745230816187</v>
      </c>
      <c r="K23" s="31">
        <v>13.596306465825887</v>
      </c>
    </row>
    <row r="24" spans="1:13" ht="33" customHeight="1" x14ac:dyDescent="0.25">
      <c r="A24" s="33" t="s">
        <v>15</v>
      </c>
      <c r="B24" s="73">
        <f>B23+B22</f>
        <v>12063.698143999998</v>
      </c>
      <c r="C24" s="116">
        <f>C23+C22</f>
        <v>10488.533653</v>
      </c>
      <c r="D24" s="36">
        <f t="shared" si="0"/>
        <v>1575.1644909999977</v>
      </c>
      <c r="E24" s="37">
        <f t="shared" si="1"/>
        <v>13.057061542802458</v>
      </c>
      <c r="F24" s="73">
        <f>F23+F22</f>
        <v>11227.602745000002</v>
      </c>
      <c r="G24" s="116">
        <f>G23+G22</f>
        <v>9839.464668999999</v>
      </c>
      <c r="H24" s="36">
        <f t="shared" si="2"/>
        <v>1388.1380760000029</v>
      </c>
      <c r="I24" s="37">
        <f t="shared" si="3"/>
        <v>12.363619443324032</v>
      </c>
      <c r="J24" s="38">
        <f t="shared" si="4"/>
        <v>0.6934420994784265</v>
      </c>
      <c r="K24" s="39">
        <v>11.27679632890154</v>
      </c>
      <c r="M24" s="117"/>
    </row>
    <row r="25" spans="1:13" ht="33" customHeight="1" x14ac:dyDescent="0.25">
      <c r="A25" s="26" t="s">
        <v>24</v>
      </c>
      <c r="B25" s="75">
        <v>1741.4958039999999</v>
      </c>
      <c r="C25" s="76">
        <v>1390.93695</v>
      </c>
      <c r="D25" s="76">
        <f t="shared" si="0"/>
        <v>350.55885399999988</v>
      </c>
      <c r="E25" s="50">
        <f t="shared" si="1"/>
        <v>20.129755879675947</v>
      </c>
      <c r="F25" s="75">
        <v>1492.9162229999999</v>
      </c>
      <c r="G25" s="76">
        <v>1212.017143</v>
      </c>
      <c r="H25" s="76">
        <f t="shared" si="2"/>
        <v>280.89907999999991</v>
      </c>
      <c r="I25" s="50">
        <f t="shared" si="3"/>
        <v>18.815461689841918</v>
      </c>
      <c r="J25" s="77">
        <f t="shared" si="4"/>
        <v>1.3142941898340297</v>
      </c>
      <c r="K25" s="40">
        <v>17.156873538768359</v>
      </c>
      <c r="M25" s="118"/>
    </row>
    <row r="26" spans="1:13" ht="33" customHeight="1" x14ac:dyDescent="0.25">
      <c r="A26" s="33" t="s">
        <v>15</v>
      </c>
      <c r="B26" s="78">
        <f>B25+B24</f>
        <v>13805.193947999998</v>
      </c>
      <c r="C26" s="84">
        <f>C25+C24</f>
        <v>11879.470603</v>
      </c>
      <c r="D26" s="80">
        <f t="shared" si="0"/>
        <v>1925.7233449999985</v>
      </c>
      <c r="E26" s="59">
        <f t="shared" si="1"/>
        <v>13.949266864729445</v>
      </c>
      <c r="F26" s="78">
        <f>F25+F24</f>
        <v>12720.518968000002</v>
      </c>
      <c r="G26" s="84">
        <f>G25+G24</f>
        <v>11051.481811999998</v>
      </c>
      <c r="H26" s="80">
        <f t="shared" si="2"/>
        <v>1669.037156000004</v>
      </c>
      <c r="I26" s="59">
        <f t="shared" si="3"/>
        <v>13.120825967860808</v>
      </c>
      <c r="J26" s="51">
        <f t="shared" si="4"/>
        <v>0.82844089686863676</v>
      </c>
      <c r="K26" s="45">
        <v>11.966465235839443</v>
      </c>
    </row>
    <row r="27" spans="1:13" ht="33" customHeight="1" x14ac:dyDescent="0.25">
      <c r="A27" s="86" t="s">
        <v>25</v>
      </c>
      <c r="B27" s="119">
        <v>1713.2293219999999</v>
      </c>
      <c r="C27" s="88">
        <v>1373.712389</v>
      </c>
      <c r="D27" s="120">
        <f t="shared" si="0"/>
        <v>339.51693299999988</v>
      </c>
      <c r="E27" s="50">
        <f t="shared" si="1"/>
        <v>19.817366457611907</v>
      </c>
      <c r="F27" s="119">
        <v>1613.689525</v>
      </c>
      <c r="G27" s="88">
        <v>1289.1863499999999</v>
      </c>
      <c r="H27" s="120">
        <f>F27-G27</f>
        <v>324.50317500000006</v>
      </c>
      <c r="I27" s="50">
        <f>H27/F27*100</f>
        <v>20.109393410110911</v>
      </c>
      <c r="J27" s="77">
        <f t="shared" si="4"/>
        <v>-0.29202695249900401</v>
      </c>
      <c r="K27" s="40">
        <v>18.336744820079588</v>
      </c>
    </row>
    <row r="28" spans="1:13" ht="33" customHeight="1" thickBot="1" x14ac:dyDescent="0.3">
      <c r="A28" s="89" t="s">
        <v>15</v>
      </c>
      <c r="B28" s="121">
        <f>B27+B26</f>
        <v>15518.423269999998</v>
      </c>
      <c r="C28" s="122">
        <f>C27+C26</f>
        <v>13253.182992</v>
      </c>
      <c r="D28" s="123">
        <f t="shared" si="0"/>
        <v>2265.2402779999975</v>
      </c>
      <c r="E28" s="124">
        <f t="shared" si="1"/>
        <v>14.597103317700638</v>
      </c>
      <c r="F28" s="121">
        <f>F27+F26</f>
        <v>14334.208493000002</v>
      </c>
      <c r="G28" s="122">
        <f>G27+G26</f>
        <v>12340.668161999998</v>
      </c>
      <c r="H28" s="123">
        <f>F28-G28</f>
        <v>1993.5403310000038</v>
      </c>
      <c r="I28" s="124">
        <f>H28/F28*100</f>
        <v>13.907571750289064</v>
      </c>
      <c r="J28" s="125">
        <f t="shared" si="4"/>
        <v>0.68953156741157429</v>
      </c>
      <c r="K28" s="126">
        <v>12.684418943964202</v>
      </c>
    </row>
    <row r="29" spans="1:13" x14ac:dyDescent="0.25">
      <c r="A29" s="95"/>
      <c r="B29" s="95"/>
      <c r="C29" s="95"/>
      <c r="D29" s="95"/>
      <c r="E29" s="95"/>
      <c r="F29" s="95"/>
      <c r="G29" s="95"/>
      <c r="H29" s="95"/>
      <c r="I29" s="96"/>
      <c r="J29" s="96"/>
      <c r="K29" s="95"/>
    </row>
    <row r="30" spans="1:13" ht="20.25" x14ac:dyDescent="0.25">
      <c r="A30" s="97" t="s">
        <v>29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3" spans="4:4" x14ac:dyDescent="0.25">
      <c r="D33" s="32"/>
    </row>
  </sheetData>
  <mergeCells count="10">
    <mergeCell ref="A30:K30"/>
    <mergeCell ref="A1:K1"/>
    <mergeCell ref="A2:K2"/>
    <mergeCell ref="E3:G3"/>
    <mergeCell ref="H3:K3"/>
    <mergeCell ref="A4:A5"/>
    <mergeCell ref="B4:E4"/>
    <mergeCell ref="F4:I4"/>
    <mergeCell ref="J4:J5"/>
    <mergeCell ref="K4:K5"/>
  </mergeCells>
  <printOptions horizontalCentered="1" verticalCentered="1"/>
  <pageMargins left="0.7" right="0.7" top="0.75" bottom="0.75" header="0.3" footer="0.3"/>
  <pageSetup paperSize="9" scale="94" orientation="landscape" r:id="rId1"/>
  <rowBreaks count="1" manualBreakCount="1">
    <brk id="1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view="pageBreakPreview" zoomScaleNormal="100" zoomScaleSheetLayoutView="100" workbookViewId="0">
      <selection sqref="A1:IV65536"/>
    </sheetView>
  </sheetViews>
  <sheetFormatPr defaultRowHeight="15" x14ac:dyDescent="0.25"/>
  <cols>
    <col min="1" max="1" width="14.140625" customWidth="1"/>
    <col min="2" max="2" width="12.5703125" customWidth="1"/>
    <col min="3" max="3" width="12.7109375" customWidth="1"/>
    <col min="4" max="4" width="11.140625" customWidth="1"/>
    <col min="5" max="5" width="8.140625" customWidth="1"/>
    <col min="6" max="6" width="12.5703125" customWidth="1"/>
    <col min="7" max="7" width="12.42578125" customWidth="1"/>
    <col min="8" max="8" width="11.28515625" customWidth="1"/>
    <col min="9" max="9" width="7.85546875" customWidth="1"/>
    <col min="10" max="10" width="7.7109375" customWidth="1"/>
    <col min="11" max="11" width="8.28515625" customWidth="1"/>
    <col min="12" max="12" width="13" bestFit="1" customWidth="1"/>
    <col min="13" max="13" width="10.7109375" customWidth="1"/>
    <col min="14" max="14" width="11" customWidth="1"/>
  </cols>
  <sheetData>
    <row r="1" spans="1:16" ht="26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M1" s="2"/>
    </row>
    <row r="2" spans="1:16" ht="25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6" ht="30.75" thickBot="1" x14ac:dyDescent="0.3">
      <c r="A3" s="4" t="s">
        <v>2</v>
      </c>
      <c r="B3" s="5"/>
      <c r="C3" s="5"/>
      <c r="D3" s="5"/>
      <c r="E3" s="6"/>
      <c r="F3" s="6"/>
      <c r="G3" s="6"/>
      <c r="H3" s="7" t="s">
        <v>3</v>
      </c>
      <c r="I3" s="7"/>
      <c r="J3" s="7"/>
      <c r="K3" s="7"/>
    </row>
    <row r="4" spans="1:16" ht="29.25" customHeight="1" x14ac:dyDescent="0.25">
      <c r="A4" s="8" t="s">
        <v>4</v>
      </c>
      <c r="B4" s="9" t="s">
        <v>5</v>
      </c>
      <c r="C4" s="10"/>
      <c r="D4" s="10"/>
      <c r="E4" s="11"/>
      <c r="F4" s="9" t="s">
        <v>6</v>
      </c>
      <c r="G4" s="10"/>
      <c r="H4" s="10"/>
      <c r="I4" s="11"/>
      <c r="J4" s="12" t="s">
        <v>7</v>
      </c>
      <c r="K4" s="13" t="s">
        <v>8</v>
      </c>
    </row>
    <row r="5" spans="1:16" ht="43.5" customHeight="1" thickBot="1" x14ac:dyDescent="0.3">
      <c r="A5" s="14"/>
      <c r="B5" s="15" t="s">
        <v>9</v>
      </c>
      <c r="C5" s="16" t="s">
        <v>10</v>
      </c>
      <c r="D5" s="16" t="s">
        <v>11</v>
      </c>
      <c r="E5" s="17" t="s">
        <v>12</v>
      </c>
      <c r="F5" s="15" t="s">
        <v>9</v>
      </c>
      <c r="G5" s="16" t="s">
        <v>10</v>
      </c>
      <c r="H5" s="16" t="s">
        <v>11</v>
      </c>
      <c r="I5" s="17" t="s">
        <v>12</v>
      </c>
      <c r="J5" s="18"/>
      <c r="K5" s="19"/>
    </row>
    <row r="6" spans="1:16" ht="33" customHeight="1" x14ac:dyDescent="0.25">
      <c r="A6" s="20" t="s">
        <v>13</v>
      </c>
      <c r="B6" s="21">
        <v>1761.7623510000001</v>
      </c>
      <c r="C6" s="22">
        <v>1297.3428530000001</v>
      </c>
      <c r="D6" s="22">
        <f t="shared" ref="D6:D19" si="0">B6-C6</f>
        <v>464.41949799999998</v>
      </c>
      <c r="E6" s="23">
        <f>D6/B6*100</f>
        <v>26.36107518907923</v>
      </c>
      <c r="F6" s="21">
        <v>1586.68875</v>
      </c>
      <c r="G6" s="22">
        <v>1169.6080569999999</v>
      </c>
      <c r="H6" s="22">
        <f t="shared" ref="H6:H26" si="1">F6-G6</f>
        <v>417.08069300000011</v>
      </c>
      <c r="I6" s="23">
        <f t="shared" ref="I6:I26" si="2">H6/F6*100</f>
        <v>26.286232444769027</v>
      </c>
      <c r="J6" s="24">
        <f>E6-I6</f>
        <v>7.4842744310203102E-2</v>
      </c>
      <c r="K6" s="25">
        <v>23.969093785726862</v>
      </c>
    </row>
    <row r="7" spans="1:16" ht="33" customHeight="1" x14ac:dyDescent="0.25">
      <c r="A7" s="26" t="s">
        <v>14</v>
      </c>
      <c r="B7" s="27">
        <v>1657.7079739999999</v>
      </c>
      <c r="C7" s="28">
        <v>1304.0038549999999</v>
      </c>
      <c r="D7" s="28">
        <f t="shared" si="0"/>
        <v>353.70411899999999</v>
      </c>
      <c r="E7" s="29">
        <f>D7/B7*100</f>
        <v>21.336937780815671</v>
      </c>
      <c r="F7" s="27">
        <v>1591.7875489999999</v>
      </c>
      <c r="G7" s="28">
        <v>1246.8477909999999</v>
      </c>
      <c r="H7" s="28">
        <f t="shared" si="1"/>
        <v>344.93975799999998</v>
      </c>
      <c r="I7" s="29">
        <f t="shared" si="2"/>
        <v>21.66996206351153</v>
      </c>
      <c r="J7" s="30">
        <f>E7-I7</f>
        <v>-0.3330242826958596</v>
      </c>
      <c r="K7" s="31">
        <v>19.759748915132711</v>
      </c>
      <c r="M7" s="32"/>
    </row>
    <row r="8" spans="1:16" ht="33" customHeight="1" x14ac:dyDescent="0.25">
      <c r="A8" s="33" t="s">
        <v>15</v>
      </c>
      <c r="B8" s="34">
        <f>B7+B6</f>
        <v>3419.4703250000002</v>
      </c>
      <c r="C8" s="35">
        <f>C7+C6</f>
        <v>2601.346708</v>
      </c>
      <c r="D8" s="36">
        <f t="shared" si="0"/>
        <v>818.12361700000019</v>
      </c>
      <c r="E8" s="37">
        <f>D8/B8*100</f>
        <v>23.925448658484854</v>
      </c>
      <c r="F8" s="34">
        <f>F6+F7</f>
        <v>3178.4762989999999</v>
      </c>
      <c r="G8" s="35">
        <f>G6+G7</f>
        <v>2416.4558479999996</v>
      </c>
      <c r="H8" s="36">
        <f t="shared" si="1"/>
        <v>762.02045100000032</v>
      </c>
      <c r="I8" s="37">
        <f t="shared" si="2"/>
        <v>23.974394625492231</v>
      </c>
      <c r="J8" s="38">
        <f>E8-I8</f>
        <v>-4.8945967007377078E-2</v>
      </c>
      <c r="K8" s="39">
        <v>21.861045109520969</v>
      </c>
      <c r="M8" s="32"/>
    </row>
    <row r="9" spans="1:16" ht="33" customHeight="1" x14ac:dyDescent="0.25">
      <c r="A9" s="26" t="s">
        <v>16</v>
      </c>
      <c r="B9" s="27">
        <v>1566.3506199999999</v>
      </c>
      <c r="C9" s="28">
        <v>1322.561805</v>
      </c>
      <c r="D9" s="28">
        <f t="shared" si="0"/>
        <v>243.78881499999989</v>
      </c>
      <c r="E9" s="29">
        <f>D9/B9*100</f>
        <v>15.564127972828965</v>
      </c>
      <c r="F9" s="27">
        <v>1432.871523</v>
      </c>
      <c r="G9" s="28">
        <v>1203.9947340000001</v>
      </c>
      <c r="H9" s="28">
        <f t="shared" si="1"/>
        <v>228.87678899999992</v>
      </c>
      <c r="I9" s="29">
        <f t="shared" si="2"/>
        <v>15.973294557547007</v>
      </c>
      <c r="J9" s="30">
        <f>E9-I9</f>
        <v>-0.4091665847180419</v>
      </c>
      <c r="K9" s="40">
        <v>14.565244225140948</v>
      </c>
      <c r="M9" s="32"/>
    </row>
    <row r="10" spans="1:16" ht="33" customHeight="1" x14ac:dyDescent="0.25">
      <c r="A10" s="33" t="s">
        <v>15</v>
      </c>
      <c r="B10" s="41">
        <f>B9+B8</f>
        <v>4985.8209450000004</v>
      </c>
      <c r="C10" s="42">
        <f>C9+C8</f>
        <v>3923.9085130000003</v>
      </c>
      <c r="D10" s="43">
        <f t="shared" si="0"/>
        <v>1061.9124320000001</v>
      </c>
      <c r="E10" s="44">
        <f>D10/B10*100</f>
        <v>21.298647579089909</v>
      </c>
      <c r="F10" s="41">
        <f>F9+F8</f>
        <v>4611.3478219999997</v>
      </c>
      <c r="G10" s="42">
        <f>G9+G8</f>
        <v>3620.4505819999995</v>
      </c>
      <c r="H10" s="43">
        <f t="shared" si="1"/>
        <v>990.89724000000024</v>
      </c>
      <c r="I10" s="44">
        <f t="shared" si="2"/>
        <v>21.488234638744636</v>
      </c>
      <c r="J10" s="38">
        <f>E10-I10</f>
        <v>-0.18958705965472689</v>
      </c>
      <c r="K10" s="45">
        <v>19.594040813112812</v>
      </c>
      <c r="M10" s="32"/>
    </row>
    <row r="11" spans="1:16" ht="33" customHeight="1" x14ac:dyDescent="0.25">
      <c r="A11" s="26" t="s">
        <v>17</v>
      </c>
      <c r="B11" s="46">
        <v>1284.126422</v>
      </c>
      <c r="C11" s="47">
        <v>1107.8077229999999</v>
      </c>
      <c r="D11" s="47">
        <f t="shared" si="0"/>
        <v>176.31869900000015</v>
      </c>
      <c r="E11" s="29">
        <f t="shared" ref="E11:E19" si="3">D11/B11*100</f>
        <v>13.730633992047874</v>
      </c>
      <c r="F11" s="48">
        <v>1218.5269820000001</v>
      </c>
      <c r="G11" s="49">
        <v>1043.482178</v>
      </c>
      <c r="H11" s="49">
        <f t="shared" si="1"/>
        <v>175.04480400000011</v>
      </c>
      <c r="I11" s="50">
        <f t="shared" si="2"/>
        <v>14.365279274546266</v>
      </c>
      <c r="J11" s="51">
        <f t="shared" ref="J11:J18" si="4">E11-I11</f>
        <v>-0.63464528249839169</v>
      </c>
      <c r="K11" s="52">
        <v>13.098975934007544</v>
      </c>
      <c r="M11" s="32"/>
    </row>
    <row r="12" spans="1:16" ht="33" customHeight="1" x14ac:dyDescent="0.25">
      <c r="A12" s="33" t="s">
        <v>15</v>
      </c>
      <c r="B12" s="53">
        <f>B11+B10</f>
        <v>6269.9473670000007</v>
      </c>
      <c r="C12" s="54">
        <f>C11+C10</f>
        <v>5031.7162360000002</v>
      </c>
      <c r="D12" s="55">
        <f t="shared" si="0"/>
        <v>1238.2311310000005</v>
      </c>
      <c r="E12" s="37">
        <f t="shared" si="3"/>
        <v>19.748668665339377</v>
      </c>
      <c r="F12" s="56">
        <f>F11+F10</f>
        <v>5829.874804</v>
      </c>
      <c r="G12" s="57">
        <f>G11+G10</f>
        <v>4663.9327599999997</v>
      </c>
      <c r="H12" s="58">
        <f t="shared" si="1"/>
        <v>1165.9420440000004</v>
      </c>
      <c r="I12" s="59">
        <f t="shared" si="2"/>
        <v>19.999435377240399</v>
      </c>
      <c r="J12" s="51">
        <f t="shared" si="4"/>
        <v>-0.25076671190102218</v>
      </c>
      <c r="K12" s="60">
        <v>18.236479618213728</v>
      </c>
      <c r="M12" s="32"/>
    </row>
    <row r="13" spans="1:16" ht="33" customHeight="1" x14ac:dyDescent="0.25">
      <c r="A13" s="26" t="s">
        <v>18</v>
      </c>
      <c r="B13" s="61">
        <v>992.28595410000003</v>
      </c>
      <c r="C13" s="47">
        <v>922.57842800000003</v>
      </c>
      <c r="D13" s="58">
        <f t="shared" si="0"/>
        <v>69.707526099999995</v>
      </c>
      <c r="E13" s="59">
        <f t="shared" si="3"/>
        <v>7.0249433454114021</v>
      </c>
      <c r="F13" s="61">
        <v>960.61201900000003</v>
      </c>
      <c r="G13" s="47">
        <v>905.90588700000001</v>
      </c>
      <c r="H13" s="49">
        <f t="shared" si="1"/>
        <v>54.706132000000025</v>
      </c>
      <c r="I13" s="50">
        <f t="shared" si="2"/>
        <v>5.6949247894013721</v>
      </c>
      <c r="J13" s="62">
        <f t="shared" si="4"/>
        <v>1.3300185560100299</v>
      </c>
      <c r="K13" s="52">
        <v>5.1929155943755756</v>
      </c>
      <c r="M13" s="63"/>
      <c r="N13" s="64"/>
      <c r="O13" s="65"/>
      <c r="P13" s="65"/>
    </row>
    <row r="14" spans="1:16" ht="33" customHeight="1" x14ac:dyDescent="0.25">
      <c r="A14" s="33" t="s">
        <v>15</v>
      </c>
      <c r="B14" s="53">
        <f>B13+B12</f>
        <v>7262.2333211000005</v>
      </c>
      <c r="C14" s="54">
        <f>C13+C12</f>
        <v>5954.294664</v>
      </c>
      <c r="D14" s="58">
        <f t="shared" si="0"/>
        <v>1307.9386571000005</v>
      </c>
      <c r="E14" s="59">
        <f t="shared" si="3"/>
        <v>18.010143701936155</v>
      </c>
      <c r="F14" s="53">
        <f>F13+F12</f>
        <v>6790.4868230000002</v>
      </c>
      <c r="G14" s="54">
        <f>G13+G12</f>
        <v>5569.8386469999996</v>
      </c>
      <c r="H14" s="58">
        <f t="shared" si="1"/>
        <v>1220.6481760000006</v>
      </c>
      <c r="I14" s="59">
        <f t="shared" si="2"/>
        <v>17.975856633217425</v>
      </c>
      <c r="J14" s="66">
        <f t="shared" si="4"/>
        <v>3.428706871872933E-2</v>
      </c>
      <c r="K14" s="60">
        <v>16.391279900064614</v>
      </c>
      <c r="M14" s="32"/>
    </row>
    <row r="15" spans="1:16" ht="33" customHeight="1" x14ac:dyDescent="0.25">
      <c r="A15" s="26" t="s">
        <v>19</v>
      </c>
      <c r="B15" s="27">
        <v>947.36237900000003</v>
      </c>
      <c r="C15" s="28">
        <v>887.88936000000001</v>
      </c>
      <c r="D15" s="55">
        <f t="shared" si="0"/>
        <v>59.473019000000022</v>
      </c>
      <c r="E15" s="37">
        <f t="shared" si="3"/>
        <v>6.2777475988414793</v>
      </c>
      <c r="F15" s="27">
        <v>953.84941300000003</v>
      </c>
      <c r="G15" s="28">
        <v>888.58838300000002</v>
      </c>
      <c r="H15" s="28">
        <f t="shared" si="1"/>
        <v>65.261030000000005</v>
      </c>
      <c r="I15" s="29">
        <f t="shared" si="2"/>
        <v>6.8418587997810087</v>
      </c>
      <c r="J15" s="30">
        <f t="shared" si="4"/>
        <v>-0.56411120093952949</v>
      </c>
      <c r="K15" s="31">
        <v>6.2387470545740511</v>
      </c>
      <c r="M15" s="32"/>
    </row>
    <row r="16" spans="1:16" ht="33" customHeight="1" x14ac:dyDescent="0.25">
      <c r="A16" s="33" t="s">
        <v>15</v>
      </c>
      <c r="B16" s="53">
        <f>B15+B14</f>
        <v>8209.5957001000006</v>
      </c>
      <c r="C16" s="67">
        <f>C15+C14</f>
        <v>6842.1840240000001</v>
      </c>
      <c r="D16" s="55">
        <f t="shared" si="0"/>
        <v>1367.4116761000005</v>
      </c>
      <c r="E16" s="37">
        <f t="shared" si="3"/>
        <v>16.656260869013856</v>
      </c>
      <c r="F16" s="53">
        <f>F15+F14</f>
        <v>7744.3362360000001</v>
      </c>
      <c r="G16" s="54">
        <f>G15+G14</f>
        <v>6458.4270299999998</v>
      </c>
      <c r="H16" s="36">
        <f t="shared" si="1"/>
        <v>1285.9092060000003</v>
      </c>
      <c r="I16" s="37">
        <f t="shared" si="2"/>
        <v>16.604511565786311</v>
      </c>
      <c r="J16" s="38">
        <f t="shared" si="4"/>
        <v>5.174930322754534E-2</v>
      </c>
      <c r="K16" s="39">
        <v>15.14081927955103</v>
      </c>
      <c r="M16" s="32"/>
    </row>
    <row r="17" spans="1:14" ht="33" customHeight="1" x14ac:dyDescent="0.25">
      <c r="A17" s="26" t="s">
        <v>20</v>
      </c>
      <c r="B17" s="46">
        <v>892.640536</v>
      </c>
      <c r="C17" s="47">
        <v>836.42742399999997</v>
      </c>
      <c r="D17" s="47">
        <f t="shared" si="0"/>
        <v>56.213112000000024</v>
      </c>
      <c r="E17" s="29">
        <f t="shared" si="3"/>
        <v>6.297396290324869</v>
      </c>
      <c r="F17" s="46">
        <v>901.05395299999998</v>
      </c>
      <c r="G17" s="47">
        <v>838.04080399999998</v>
      </c>
      <c r="H17" s="68">
        <f t="shared" si="1"/>
        <v>63.013148999999999</v>
      </c>
      <c r="I17" s="29">
        <f t="shared" si="2"/>
        <v>6.9932714672858225</v>
      </c>
      <c r="J17" s="69">
        <f t="shared" si="4"/>
        <v>-0.69587517696095347</v>
      </c>
      <c r="K17" s="70">
        <v>6.3768126535675718</v>
      </c>
      <c r="M17" s="32"/>
    </row>
    <row r="18" spans="1:14" ht="33" customHeight="1" x14ac:dyDescent="0.25">
      <c r="A18" s="33" t="s">
        <v>15</v>
      </c>
      <c r="B18" s="53">
        <f>B17+B16</f>
        <v>9102.2362361000014</v>
      </c>
      <c r="C18" s="54">
        <f>C17+C16</f>
        <v>7678.6114479999997</v>
      </c>
      <c r="D18" s="55">
        <f t="shared" si="0"/>
        <v>1423.6247881000018</v>
      </c>
      <c r="E18" s="37">
        <f t="shared" si="3"/>
        <v>15.640384968847792</v>
      </c>
      <c r="F18" s="53">
        <f>F17+F16</f>
        <v>8645.3901889999997</v>
      </c>
      <c r="G18" s="54">
        <f>G17+G16</f>
        <v>7296.467834</v>
      </c>
      <c r="H18" s="55">
        <f t="shared" si="1"/>
        <v>1348.9223549999997</v>
      </c>
      <c r="I18" s="37">
        <f t="shared" si="2"/>
        <v>15.602793228653891</v>
      </c>
      <c r="J18" s="71">
        <f t="shared" si="4"/>
        <v>3.7591740193901657E-2</v>
      </c>
      <c r="K18" s="72">
        <v>14.227402690845972</v>
      </c>
      <c r="M18" s="32"/>
    </row>
    <row r="19" spans="1:14" ht="33" customHeight="1" x14ac:dyDescent="0.25">
      <c r="A19" s="26" t="s">
        <v>21</v>
      </c>
      <c r="B19" s="27">
        <v>872.19610399999999</v>
      </c>
      <c r="C19" s="28">
        <v>817.97766200000001</v>
      </c>
      <c r="D19" s="28">
        <f t="shared" si="0"/>
        <v>54.218441999999982</v>
      </c>
      <c r="E19" s="29">
        <f t="shared" si="3"/>
        <v>6.2163132524150768</v>
      </c>
      <c r="F19" s="27">
        <v>893.99863100000005</v>
      </c>
      <c r="G19" s="28">
        <v>834.85343999999998</v>
      </c>
      <c r="H19" s="28">
        <f t="shared" si="1"/>
        <v>59.145191000000068</v>
      </c>
      <c r="I19" s="29">
        <f t="shared" si="2"/>
        <v>6.615803307645117</v>
      </c>
      <c r="J19" s="30">
        <f>E19-I19</f>
        <v>-0.39949005523004022</v>
      </c>
      <c r="K19" s="70">
        <v>6.0326184165819576</v>
      </c>
      <c r="M19" s="32"/>
    </row>
    <row r="20" spans="1:14" ht="33" customHeight="1" x14ac:dyDescent="0.25">
      <c r="A20" s="33" t="s">
        <v>15</v>
      </c>
      <c r="B20" s="73">
        <f>B19+B18</f>
        <v>9974.432340100002</v>
      </c>
      <c r="C20" s="74">
        <f>C19+C18</f>
        <v>8496.589109999999</v>
      </c>
      <c r="D20" s="36">
        <f>B20-C20</f>
        <v>1477.843230100003</v>
      </c>
      <c r="E20" s="37">
        <f>D20/B20*100</f>
        <v>14.816314149113635</v>
      </c>
      <c r="F20" s="73">
        <f>F18+F19</f>
        <v>9539.3888200000001</v>
      </c>
      <c r="G20" s="74">
        <f>G18+G19</f>
        <v>8131.3212739999999</v>
      </c>
      <c r="H20" s="36">
        <f t="shared" si="1"/>
        <v>1408.0675460000002</v>
      </c>
      <c r="I20" s="37">
        <f t="shared" si="2"/>
        <v>14.760563517946638</v>
      </c>
      <c r="J20" s="38">
        <f>E20-I20</f>
        <v>5.5750631166997522E-2</v>
      </c>
      <c r="K20" s="72">
        <v>13.459415762042667</v>
      </c>
      <c r="M20" s="32"/>
    </row>
    <row r="21" spans="1:14" ht="33" customHeight="1" x14ac:dyDescent="0.25">
      <c r="A21" s="26" t="s">
        <v>22</v>
      </c>
      <c r="B21" s="75">
        <v>1083.9246169999999</v>
      </c>
      <c r="C21" s="76">
        <v>879.78799600000002</v>
      </c>
      <c r="D21" s="76">
        <f t="shared" ref="D21:D28" si="5">B21-C21</f>
        <v>204.13662099999988</v>
      </c>
      <c r="E21" s="50">
        <f t="shared" ref="E21:E28" si="6">D21/B21*100</f>
        <v>18.83310128752246</v>
      </c>
      <c r="F21" s="75">
        <v>903.09020499999997</v>
      </c>
      <c r="G21" s="76">
        <v>761.88450999999986</v>
      </c>
      <c r="H21" s="76">
        <f t="shared" si="1"/>
        <v>141.20569500000011</v>
      </c>
      <c r="I21" s="50">
        <f t="shared" si="2"/>
        <v>15.635835071425685</v>
      </c>
      <c r="J21" s="77">
        <f t="shared" ref="J21:J28" si="7">E21-I21</f>
        <v>3.1972662160967751</v>
      </c>
      <c r="K21" s="40">
        <v>14.257531886040226</v>
      </c>
    </row>
    <row r="22" spans="1:14" ht="33" customHeight="1" x14ac:dyDescent="0.25">
      <c r="A22" s="33" t="s">
        <v>15</v>
      </c>
      <c r="B22" s="78">
        <f>B21+B20</f>
        <v>11058.356957100003</v>
      </c>
      <c r="C22" s="79">
        <f>C21+C20</f>
        <v>9376.3771059999999</v>
      </c>
      <c r="D22" s="80">
        <f t="shared" si="5"/>
        <v>1681.9798511000026</v>
      </c>
      <c r="E22" s="59">
        <f t="shared" si="6"/>
        <v>15.210033982671266</v>
      </c>
      <c r="F22" s="78">
        <f>F21+F20</f>
        <v>10442.479025000001</v>
      </c>
      <c r="G22" s="79">
        <f>G21+G20</f>
        <v>8893.2057839999998</v>
      </c>
      <c r="H22" s="80">
        <f t="shared" si="1"/>
        <v>1549.2732410000008</v>
      </c>
      <c r="I22" s="59">
        <f t="shared" si="2"/>
        <v>14.836259065409047</v>
      </c>
      <c r="J22" s="51">
        <f t="shared" si="7"/>
        <v>0.37377491726221912</v>
      </c>
      <c r="K22" s="45">
        <v>13.528438726063873</v>
      </c>
    </row>
    <row r="23" spans="1:14" ht="33" customHeight="1" x14ac:dyDescent="0.25">
      <c r="A23" s="26" t="s">
        <v>23</v>
      </c>
      <c r="B23" s="81">
        <v>1345.895773</v>
      </c>
      <c r="C23" s="82">
        <v>1112.156547</v>
      </c>
      <c r="D23" s="28">
        <f t="shared" si="5"/>
        <v>233.73922599999992</v>
      </c>
      <c r="E23" s="29">
        <f t="shared" si="6"/>
        <v>17.366814777863183</v>
      </c>
      <c r="F23" s="81">
        <v>1125.1180870000001</v>
      </c>
      <c r="G23" s="82">
        <v>946.25888499999996</v>
      </c>
      <c r="H23" s="28">
        <f t="shared" si="1"/>
        <v>178.8592020000001</v>
      </c>
      <c r="I23" s="29">
        <f t="shared" si="2"/>
        <v>15.896927092951451</v>
      </c>
      <c r="J23" s="30">
        <f t="shared" si="7"/>
        <v>1.4698876849117326</v>
      </c>
      <c r="K23" s="31">
        <v>14.495608573667687</v>
      </c>
    </row>
    <row r="24" spans="1:14" ht="33" customHeight="1" x14ac:dyDescent="0.25">
      <c r="A24" s="33" t="s">
        <v>15</v>
      </c>
      <c r="B24" s="73">
        <f>B23+B22</f>
        <v>12404.252730100003</v>
      </c>
      <c r="C24" s="74">
        <f>C23+C22</f>
        <v>10488.533653</v>
      </c>
      <c r="D24" s="36">
        <f t="shared" si="5"/>
        <v>1915.7190771000023</v>
      </c>
      <c r="E24" s="37">
        <f t="shared" si="6"/>
        <v>15.444050671842108</v>
      </c>
      <c r="F24" s="73">
        <f>F23+F22</f>
        <v>11567.597112000001</v>
      </c>
      <c r="G24" s="74">
        <f>G23+G22</f>
        <v>9839.464668999999</v>
      </c>
      <c r="H24" s="36">
        <f t="shared" si="1"/>
        <v>1728.1324430000022</v>
      </c>
      <c r="I24" s="37">
        <f t="shared" si="2"/>
        <v>14.939424551770317</v>
      </c>
      <c r="J24" s="38">
        <f t="shared" si="7"/>
        <v>0.50462612007179075</v>
      </c>
      <c r="K24" s="39">
        <v>13.622510146273623</v>
      </c>
    </row>
    <row r="25" spans="1:14" ht="33" customHeight="1" x14ac:dyDescent="0.25">
      <c r="A25" s="26" t="s">
        <v>24</v>
      </c>
      <c r="B25" s="75">
        <v>1786.3412229999999</v>
      </c>
      <c r="C25" s="76">
        <v>1390.93695</v>
      </c>
      <c r="D25" s="76">
        <f t="shared" si="5"/>
        <v>395.40427299999988</v>
      </c>
      <c r="E25" s="50">
        <f t="shared" si="6"/>
        <v>22.134868070499646</v>
      </c>
      <c r="F25" s="75">
        <v>1525.589933</v>
      </c>
      <c r="G25" s="76">
        <v>1212.017143</v>
      </c>
      <c r="H25" s="76">
        <f t="shared" si="1"/>
        <v>313.57278999999994</v>
      </c>
      <c r="I25" s="50">
        <f t="shared" si="2"/>
        <v>20.554198950656026</v>
      </c>
      <c r="J25" s="77">
        <f t="shared" si="7"/>
        <v>1.5806691198436198</v>
      </c>
      <c r="K25" s="31">
        <v>18.742340629221804</v>
      </c>
      <c r="L25" s="83"/>
      <c r="M25" s="83"/>
    </row>
    <row r="26" spans="1:14" ht="33" customHeight="1" x14ac:dyDescent="0.25">
      <c r="A26" s="33" t="s">
        <v>15</v>
      </c>
      <c r="B26" s="78">
        <f>B25+B24</f>
        <v>14190.593953100002</v>
      </c>
      <c r="C26" s="84">
        <f>C25+C24</f>
        <v>11879.470603</v>
      </c>
      <c r="D26" s="80">
        <f t="shared" si="5"/>
        <v>2311.1233501000024</v>
      </c>
      <c r="E26" s="59">
        <f t="shared" si="6"/>
        <v>16.28630456017753</v>
      </c>
      <c r="F26" s="78">
        <f>F25+F24</f>
        <v>13093.187045000001</v>
      </c>
      <c r="G26" s="84">
        <f>G25+G24</f>
        <v>11051.481811999998</v>
      </c>
      <c r="H26" s="80">
        <f t="shared" si="1"/>
        <v>2041.7052330000024</v>
      </c>
      <c r="I26" s="59">
        <f t="shared" si="2"/>
        <v>15.593645962460185</v>
      </c>
      <c r="J26" s="51">
        <f t="shared" si="7"/>
        <v>0.69265859771734561</v>
      </c>
      <c r="K26" s="39">
        <v>14.219061758696746</v>
      </c>
      <c r="L26" s="83"/>
      <c r="M26" s="83"/>
      <c r="N26" s="85"/>
    </row>
    <row r="27" spans="1:14" ht="33" customHeight="1" x14ac:dyDescent="0.25">
      <c r="A27" s="86" t="s">
        <v>25</v>
      </c>
      <c r="B27" s="87">
        <v>1760.98091</v>
      </c>
      <c r="C27" s="88">
        <v>1373.712389</v>
      </c>
      <c r="D27" s="88">
        <f t="shared" si="5"/>
        <v>387.26852099999996</v>
      </c>
      <c r="E27" s="29">
        <f t="shared" si="6"/>
        <v>21.991636524895661</v>
      </c>
      <c r="F27" s="87">
        <v>1677.0672199999999</v>
      </c>
      <c r="G27" s="88">
        <v>1289.1863499999999</v>
      </c>
      <c r="H27" s="88">
        <f>F27-G27</f>
        <v>387.88086999999996</v>
      </c>
      <c r="I27" s="29">
        <f>H27/F27*100</f>
        <v>23.128522540676695</v>
      </c>
      <c r="J27" s="30">
        <f t="shared" si="7"/>
        <v>-1.1368860157810339</v>
      </c>
      <c r="K27" s="31">
        <v>21.089736882894272</v>
      </c>
    </row>
    <row r="28" spans="1:14" ht="33" customHeight="1" thickBot="1" x14ac:dyDescent="0.3">
      <c r="A28" s="89" t="s">
        <v>15</v>
      </c>
      <c r="B28" s="90">
        <f>B27+B26</f>
        <v>15951.574863100002</v>
      </c>
      <c r="C28" s="91">
        <f>C27+C26</f>
        <v>13253.182992</v>
      </c>
      <c r="D28" s="91">
        <f t="shared" si="5"/>
        <v>2698.3918711000024</v>
      </c>
      <c r="E28" s="92">
        <f t="shared" si="6"/>
        <v>16.916147115618411</v>
      </c>
      <c r="F28" s="90">
        <f>F27+F26</f>
        <v>14770.254265</v>
      </c>
      <c r="G28" s="91">
        <f>G27+G26</f>
        <v>12340.668161999998</v>
      </c>
      <c r="H28" s="91">
        <f>F28-G28</f>
        <v>2429.5861030000015</v>
      </c>
      <c r="I28" s="92">
        <f>H28/F28*100</f>
        <v>16.449182657316978</v>
      </c>
      <c r="J28" s="93">
        <f t="shared" si="7"/>
        <v>0.46696445830143318</v>
      </c>
      <c r="K28" s="94">
        <v>14.999182657316986</v>
      </c>
    </row>
    <row r="29" spans="1:14" x14ac:dyDescent="0.25">
      <c r="A29" s="95"/>
      <c r="B29" s="95"/>
      <c r="C29" s="95"/>
      <c r="D29" s="95"/>
      <c r="E29" s="95"/>
      <c r="F29" s="95"/>
      <c r="G29" s="95"/>
      <c r="H29" s="95"/>
      <c r="I29" s="96"/>
      <c r="J29" s="96"/>
      <c r="K29" s="95"/>
    </row>
    <row r="30" spans="1:14" ht="20.25" x14ac:dyDescent="0.25">
      <c r="A30" s="97" t="s">
        <v>26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4" x14ac:dyDescent="0.25">
      <c r="C31" s="32"/>
    </row>
    <row r="33" spans="2:4" x14ac:dyDescent="0.25">
      <c r="C33" s="32"/>
      <c r="D33" s="32"/>
    </row>
    <row r="34" spans="2:4" x14ac:dyDescent="0.25">
      <c r="B34" s="98"/>
    </row>
  </sheetData>
  <mergeCells count="10">
    <mergeCell ref="A30:K30"/>
    <mergeCell ref="A1:K1"/>
    <mergeCell ref="A2:K2"/>
    <mergeCell ref="E3:G3"/>
    <mergeCell ref="H3:K3"/>
    <mergeCell ref="A4:A5"/>
    <mergeCell ref="B4:E4"/>
    <mergeCell ref="F4:I4"/>
    <mergeCell ref="J4:J5"/>
    <mergeCell ref="K4:K5"/>
  </mergeCells>
  <printOptions horizontalCentered="1" verticalCentered="1"/>
  <pageMargins left="0.7" right="0.7" top="0.75" bottom="0.75" header="0.3" footer="0.3"/>
  <pageSetup paperSize="9" scale="93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Billing </vt:lpstr>
      <vt:lpstr>D Losses</vt:lpstr>
      <vt:lpstr>T Losses</vt:lpstr>
      <vt:lpstr>'D Losses'!Print_Area</vt:lpstr>
      <vt:lpstr>'D Losses'!Print_Titles</vt:lpstr>
      <vt:lpstr>'T Losses'!Print_Titles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Hadi &amp; sadi</dc:creator>
  <cp:lastModifiedBy>Hadi &amp; sadi</cp:lastModifiedBy>
  <dcterms:created xsi:type="dcterms:W3CDTF">2020-05-14T00:05:35Z</dcterms:created>
  <dcterms:modified xsi:type="dcterms:W3CDTF">2020-05-14T00:07:38Z</dcterms:modified>
</cp:coreProperties>
</file>